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5865" activeTab="0"/>
  </bookViews>
  <sheets>
    <sheet name="Mecanico 1ª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<sst xmlns="http://schemas.openxmlformats.org/spreadsheetml/2006/main" count="967" uniqueCount="131">
  <si>
    <t>Vel. Máx.</t>
  </si>
  <si>
    <t>Qmín.</t>
  </si>
  <si>
    <t>m/s</t>
  </si>
  <si>
    <t>Qmáx.</t>
  </si>
  <si>
    <t>lps</t>
  </si>
  <si>
    <t>Diámetro calculado:</t>
  </si>
  <si>
    <t>Diámetro comercial:</t>
  </si>
  <si>
    <t>"</t>
  </si>
  <si>
    <t>Vel. Diseño</t>
  </si>
  <si>
    <t>V = Q / A</t>
  </si>
  <si>
    <t>Diámetro interno:</t>
  </si>
  <si>
    <t>m.</t>
  </si>
  <si>
    <t>Area interna</t>
  </si>
  <si>
    <t>Si</t>
  </si>
  <si>
    <t>Q =</t>
  </si>
  <si>
    <t>3- Cálculo de la Pérdida de Carga en la Tubería</t>
  </si>
  <si>
    <t>2- Análisis de Velocidades en la Tubería</t>
  </si>
  <si>
    <t>1- Cálculo del Diámetro de la Tubería</t>
  </si>
  <si>
    <t>HAZEN WILLIAMS</t>
  </si>
  <si>
    <t>C : coeficiente de flujo = 140</t>
  </si>
  <si>
    <t>D : diámetro interno del tubo, m.</t>
  </si>
  <si>
    <t>m</t>
  </si>
  <si>
    <t>D =</t>
  </si>
  <si>
    <t>Longitud de Tubería:</t>
  </si>
  <si>
    <t>Sf =</t>
  </si>
  <si>
    <t>Qprom. =</t>
  </si>
  <si>
    <t>Qmáx. =</t>
  </si>
  <si>
    <t xml:space="preserve">     Velocidades recomendadas en tuberías por bombeo con líquido / sólido.</t>
  </si>
  <si>
    <t xml:space="preserve">     Datos de Caudales</t>
  </si>
  <si>
    <t xml:space="preserve">     Determinación del diámetro</t>
  </si>
  <si>
    <t xml:space="preserve">     Donde</t>
  </si>
  <si>
    <t>Qmín. =</t>
  </si>
  <si>
    <r>
      <t>m</t>
    </r>
    <r>
      <rPr>
        <vertAlign val="superscript"/>
        <sz val="10"/>
        <rFont val="Tahoma"/>
        <family val="2"/>
      </rPr>
      <t>2</t>
    </r>
  </si>
  <si>
    <r>
      <t xml:space="preserve">Sf = 10.643 Q </t>
    </r>
    <r>
      <rPr>
        <vertAlign val="superscript"/>
        <sz val="10"/>
        <rFont val="Tahoma"/>
        <family val="2"/>
      </rPr>
      <t>1.85</t>
    </r>
    <r>
      <rPr>
        <sz val="10"/>
        <rFont val="Tahoma"/>
        <family val="2"/>
      </rPr>
      <t xml:space="preserve"> / C </t>
    </r>
    <r>
      <rPr>
        <vertAlign val="superscript"/>
        <sz val="10"/>
        <rFont val="Tahoma"/>
        <family val="2"/>
      </rPr>
      <t>1.85</t>
    </r>
    <r>
      <rPr>
        <sz val="10"/>
        <rFont val="Tahoma"/>
        <family val="2"/>
      </rPr>
      <t xml:space="preserve"> D </t>
    </r>
    <r>
      <rPr>
        <vertAlign val="superscript"/>
        <sz val="10"/>
        <rFont val="Tahoma"/>
        <family val="2"/>
      </rPr>
      <t>4.87</t>
    </r>
  </si>
  <si>
    <r>
      <t>Sf : pérdida de carga unitaria, m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O / m tubería</t>
    </r>
  </si>
  <si>
    <r>
      <t>Q : gasto, 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/s</t>
    </r>
  </si>
  <si>
    <r>
      <t>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/s</t>
    </r>
  </si>
  <si>
    <r>
      <t>m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O / m tubería</t>
    </r>
  </si>
  <si>
    <r>
      <t>m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O</t>
    </r>
  </si>
  <si>
    <t>Se empleará la siguiente ecuación</t>
  </si>
  <si>
    <t>Para estimar la pérdida de carga en la tubería se tomará como base la ecuación de</t>
  </si>
  <si>
    <t>Para estimar la pérdida de carga en válvulas y accesorios se empleara la siguiente</t>
  </si>
  <si>
    <t>ecuación:</t>
  </si>
  <si>
    <t xml:space="preserve">   Donde</t>
  </si>
  <si>
    <r>
      <t>D</t>
    </r>
    <r>
      <rPr>
        <sz val="10"/>
        <rFont val="Tahoma"/>
        <family val="2"/>
      </rPr>
      <t>H = pérdida de carga, m.</t>
    </r>
  </si>
  <si>
    <t>K = coeficiente de resistencia del accesorio.</t>
  </si>
  <si>
    <t>v = velocidad del líquido, m/s.</t>
  </si>
  <si>
    <r>
      <t>g = aceleración de la gravedad, 9.81 m/s</t>
    </r>
    <r>
      <rPr>
        <vertAlign val="superscript"/>
        <sz val="10"/>
        <rFont val="Tahoma"/>
        <family val="2"/>
      </rPr>
      <t>2</t>
    </r>
  </si>
  <si>
    <r>
      <t>D</t>
    </r>
    <r>
      <rPr>
        <sz val="10"/>
        <rFont val="Tahoma"/>
        <family val="2"/>
      </rPr>
      <t>H = K (v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/ 2g)</t>
    </r>
  </si>
  <si>
    <t xml:space="preserve">     Pérdidas en accesorios</t>
  </si>
  <si>
    <r>
      <t>D</t>
    </r>
    <r>
      <rPr>
        <sz val="10"/>
        <rFont val="Tahoma"/>
        <family val="2"/>
      </rPr>
      <t>H =</t>
    </r>
  </si>
  <si>
    <t>K=</t>
  </si>
  <si>
    <t>Pérdida de carga total =</t>
  </si>
  <si>
    <t>Para determinar la capacidad del equipo de bombeo se empleara la siguiente ecuación:</t>
  </si>
  <si>
    <t>Potencia Teórica = ( Q x CDT x g.e ) / ( F. Conversión x Eficiencia)</t>
  </si>
  <si>
    <t>Donde:</t>
  </si>
  <si>
    <t>F. Conversión =</t>
  </si>
  <si>
    <t>Eficiencia de la Bomba =</t>
  </si>
  <si>
    <t>CDT: carga dinámica total =</t>
  </si>
  <si>
    <t>Potencia Teórica =</t>
  </si>
  <si>
    <t>g.e. : gravedad especifica =</t>
  </si>
  <si>
    <t>+</t>
  </si>
  <si>
    <t>(Pérdidas)</t>
  </si>
  <si>
    <t>=</t>
  </si>
  <si>
    <t>BHP</t>
  </si>
  <si>
    <t>4.- Cálculo del Equipo de Bombeo</t>
  </si>
  <si>
    <r>
      <t>D = ( 4Q</t>
    </r>
    <r>
      <rPr>
        <vertAlign val="subscript"/>
        <sz val="10"/>
        <rFont val="Tahoma"/>
        <family val="2"/>
      </rPr>
      <t>d</t>
    </r>
    <r>
      <rPr>
        <sz val="10"/>
        <rFont val="Tahoma"/>
        <family val="2"/>
      </rPr>
      <t xml:space="preserve"> / V</t>
    </r>
    <r>
      <rPr>
        <sz val="10"/>
        <rFont val="Symbol"/>
        <family val="1"/>
      </rPr>
      <t xml:space="preserve"> p</t>
    </r>
    <r>
      <rPr>
        <sz val="10"/>
        <rFont val="Tahoma"/>
        <family val="2"/>
      </rPr>
      <t xml:space="preserve"> ) </t>
    </r>
    <r>
      <rPr>
        <vertAlign val="superscript"/>
        <sz val="10"/>
        <rFont val="Tahoma"/>
        <family val="2"/>
      </rPr>
      <t>1/2</t>
    </r>
    <r>
      <rPr>
        <sz val="10"/>
        <rFont val="Tahoma"/>
        <family val="2"/>
      </rPr>
      <t xml:space="preserve"> </t>
    </r>
  </si>
  <si>
    <t>CALCULO DEL DIAMETRO DE TUBERIA Y EQUIPO DE BOMBEO</t>
  </si>
  <si>
    <t>V =</t>
  </si>
  <si>
    <r>
      <t>F</t>
    </r>
    <r>
      <rPr>
        <sz val="10"/>
        <rFont val="Tahoma"/>
        <family val="2"/>
      </rPr>
      <t xml:space="preserve"> de descarga =</t>
    </r>
  </si>
  <si>
    <t>Cantidad</t>
  </si>
  <si>
    <t>Codos 90° 4":</t>
  </si>
  <si>
    <t>( * )K=</t>
  </si>
  <si>
    <t>( * ) = Fuente : Crane Flujo de Fluidos</t>
  </si>
  <si>
    <t>( Carga estatica en mts )</t>
  </si>
  <si>
    <t>Qprom.( bombeo )</t>
  </si>
  <si>
    <r>
      <t>Qdiseño (Q</t>
    </r>
    <r>
      <rPr>
        <vertAlign val="subscript"/>
        <sz val="10"/>
        <rFont val="Tahoma"/>
        <family val="2"/>
      </rPr>
      <t>d</t>
    </r>
    <r>
      <rPr>
        <sz val="10"/>
        <rFont val="Tahoma"/>
        <family val="2"/>
      </rPr>
      <t>) tuberia</t>
    </r>
  </si>
  <si>
    <t xml:space="preserve">Q: gasto promedio / unidad= </t>
  </si>
  <si>
    <t>lts/seg</t>
  </si>
  <si>
    <t xml:space="preserve">     A) Pérdida de carga a flujo mínimo y promedio.</t>
  </si>
  <si>
    <t xml:space="preserve">     B) Pérdida de carga a flujo máximo.</t>
  </si>
  <si>
    <r>
      <t>D</t>
    </r>
    <r>
      <rPr>
        <b/>
        <sz val="10"/>
        <rFont val="Tahoma"/>
        <family val="2"/>
      </rPr>
      <t>Ht =</t>
    </r>
  </si>
  <si>
    <t>De acuerdo a las curvas de operación de la se requiere un equipo de bombeo con motor</t>
  </si>
  <si>
    <t xml:space="preserve"> </t>
  </si>
  <si>
    <r>
      <t>V</t>
    </r>
    <r>
      <rPr>
        <vertAlign val="subscript"/>
        <sz val="10"/>
        <rFont val="Tahoma"/>
        <family val="2"/>
      </rPr>
      <t>6"</t>
    </r>
    <r>
      <rPr>
        <vertAlign val="subscript"/>
        <sz val="10"/>
        <rFont val="Symbol"/>
        <family val="1"/>
      </rPr>
      <t xml:space="preserve"> f</t>
    </r>
    <r>
      <rPr>
        <sz val="10"/>
        <rFont val="Symbol"/>
        <family val="1"/>
      </rPr>
      <t xml:space="preserve"> </t>
    </r>
    <r>
      <rPr>
        <sz val="10"/>
        <rFont val="Tahoma"/>
        <family val="2"/>
      </rPr>
      <t>=</t>
    </r>
  </si>
  <si>
    <r>
      <t>h</t>
    </r>
    <r>
      <rPr>
        <vertAlign val="subscript"/>
        <sz val="10"/>
        <rFont val="Tahoma"/>
        <family val="2"/>
      </rPr>
      <t xml:space="preserve">f 6" 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=</t>
    </r>
  </si>
  <si>
    <t>" ced. 40</t>
  </si>
  <si>
    <t>Codos 90° 3":</t>
  </si>
  <si>
    <t>Codos 90° 2":</t>
  </si>
  <si>
    <t>V. Mariposa 2":</t>
  </si>
  <si>
    <t>V. Check 2":</t>
  </si>
  <si>
    <t>Junta de Exp. 2":</t>
  </si>
  <si>
    <r>
      <t>V</t>
    </r>
    <r>
      <rPr>
        <vertAlign val="subscript"/>
        <sz val="10"/>
        <rFont val="Tahoma"/>
        <family val="2"/>
      </rPr>
      <t>3"</t>
    </r>
    <r>
      <rPr>
        <vertAlign val="subscript"/>
        <sz val="10"/>
        <rFont val="Symbol"/>
        <family val="1"/>
      </rPr>
      <t xml:space="preserve"> f</t>
    </r>
    <r>
      <rPr>
        <sz val="10"/>
        <rFont val="Symbol"/>
        <family val="1"/>
      </rPr>
      <t xml:space="preserve"> </t>
    </r>
    <r>
      <rPr>
        <sz val="10"/>
        <rFont val="Tahoma"/>
        <family val="2"/>
      </rPr>
      <t>=</t>
    </r>
  </si>
  <si>
    <r>
      <t>h</t>
    </r>
    <r>
      <rPr>
        <vertAlign val="subscript"/>
        <sz val="10"/>
        <rFont val="Tahoma"/>
        <family val="2"/>
      </rPr>
      <t xml:space="preserve">f 3" 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=</t>
    </r>
  </si>
  <si>
    <t>" ced. 20</t>
  </si>
  <si>
    <t>Codos 90° 6":</t>
  </si>
  <si>
    <t>FOSA DE RECIRCULACION DE LODOS</t>
  </si>
  <si>
    <t>Diámetro Tuberia 1 =</t>
  </si>
  <si>
    <t>Diámetro Tuberia 2 =</t>
  </si>
  <si>
    <t>Diámetro  tuberia 1=</t>
  </si>
  <si>
    <t>Diámetro  tuberia 2=</t>
  </si>
  <si>
    <t xml:space="preserve">CALCULO DEL DIAMETRO DE TUBERIA Y EQUIPO DE BOMBEO </t>
  </si>
  <si>
    <t>V. Mariposa 3":</t>
  </si>
  <si>
    <t>V. Check 3":</t>
  </si>
  <si>
    <t>RECIRCULACION INTERNA</t>
  </si>
  <si>
    <t>Tee 3":</t>
  </si>
  <si>
    <t>DE CARCAMO DE BOMBEO A SEDIMENTADOR PRIMARIO</t>
  </si>
  <si>
    <t>Red. 6"x4"</t>
  </si>
  <si>
    <t>Medidor de Flujo 4":</t>
  </si>
  <si>
    <t>Medidor de flujo 3":</t>
  </si>
  <si>
    <t>FOSA DE NATAS A DAL</t>
  </si>
  <si>
    <r>
      <t>V</t>
    </r>
    <r>
      <rPr>
        <vertAlign val="subscript"/>
        <sz val="10"/>
        <rFont val="Tahoma"/>
        <family val="2"/>
      </rPr>
      <t>4"</t>
    </r>
    <r>
      <rPr>
        <vertAlign val="subscript"/>
        <sz val="10"/>
        <rFont val="Symbol"/>
        <family val="1"/>
      </rPr>
      <t xml:space="preserve"> f</t>
    </r>
    <r>
      <rPr>
        <sz val="10"/>
        <rFont val="Symbol"/>
        <family val="1"/>
      </rPr>
      <t xml:space="preserve"> </t>
    </r>
    <r>
      <rPr>
        <sz val="10"/>
        <rFont val="Tahoma"/>
        <family val="2"/>
      </rPr>
      <t>=</t>
    </r>
  </si>
  <si>
    <r>
      <t>h</t>
    </r>
    <r>
      <rPr>
        <vertAlign val="subscript"/>
        <sz val="10"/>
        <rFont val="Tahoma"/>
        <family val="2"/>
      </rPr>
      <t xml:space="preserve">f 4" 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=</t>
    </r>
  </si>
  <si>
    <t>Flujo por Equipo:</t>
  </si>
  <si>
    <t>pcm</t>
  </si>
  <si>
    <t>No. Equipos Oper.</t>
  </si>
  <si>
    <t>pzas</t>
  </si>
  <si>
    <t>CALCULO DEL DIAMETRO DE TUBERIA DE AIRE</t>
  </si>
  <si>
    <t>ALIMENTACION A CADA REACTOR</t>
  </si>
  <si>
    <t>CABEZAL DE ALIMENTACION A DIGESTORES DE LODOS</t>
  </si>
  <si>
    <t xml:space="preserve">ALIMENTACION A CADA DIGESTOR </t>
  </si>
  <si>
    <t>V. Mariposa 4":</t>
  </si>
  <si>
    <t>V. Check 4":</t>
  </si>
  <si>
    <t>de 1.5 HP y una capacidad individual de 14 lps.</t>
  </si>
  <si>
    <t xml:space="preserve">CALCULO DEL DIAMETRO DE TUBERIA DEL CABEZAL DE AIRE </t>
  </si>
  <si>
    <t>DE ALIMENTACION A REACTOR BIOLOGICO</t>
  </si>
  <si>
    <t>FOSA LODO PRIMARIO A DAL</t>
  </si>
  <si>
    <t>de 1 HP y una capacidad individual de 2 lps.</t>
  </si>
  <si>
    <t>de 7.5 HP y una capacidad individual de 15 lps.</t>
  </si>
  <si>
    <t>de 3 HP y una capacidad individual de 7.5 lps.</t>
  </si>
  <si>
    <t>CAPITULO 7: PROYECTO MECANICO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</si>
</sst>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;[Red]0.00000"/>
    <numFmt numFmtId="181" formatCode="0.000;[Red]0.000"/>
    <numFmt numFmtId="182" formatCode="0.00;[Red]0.00"/>
    <numFmt numFmtId="183" formatCode="0.0;[Red]0.0"/>
    <numFmt numFmtId="184" formatCode="0.0000;[Red]0.0000"/>
    <numFmt numFmtId="185" formatCode="#,##0.00;[Red]#,##0.00"/>
    <numFmt numFmtId="186" formatCode="0.00000"/>
    <numFmt numFmtId="187" formatCode="0.0000"/>
    <numFmt numFmtId="188" formatCode="0.000"/>
  </numFmts>
  <fonts count="29">
    <font>
      <sz val="10"/>
      <name val="Arial"/>
      <family val="0"/>
    </font>
    <font>
      <sz val="10"/>
      <name val="Symbol"/>
      <family val="1"/>
    </font>
    <font>
      <vertAlign val="subscript"/>
      <sz val="10"/>
      <name val="Symbol"/>
      <family val="1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vertAlign val="superscript"/>
      <sz val="10"/>
      <name val="Tahoma"/>
      <family val="2"/>
    </font>
    <font>
      <b/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2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8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06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2.00390625" style="1" customWidth="1"/>
    <col min="2" max="2" width="18.00390625" style="1" customWidth="1"/>
    <col min="3" max="4" width="11.421875" style="1" customWidth="1"/>
    <col min="5" max="7" width="7.7109375" style="1" customWidth="1"/>
    <col min="8" max="8" width="11.8515625" style="1" customWidth="1"/>
    <col min="9" max="16384" width="11.421875" style="1" customWidth="1"/>
  </cols>
  <sheetData>
    <row r="2" spans="2:9" ht="15">
      <c r="B2" s="25" t="s">
        <v>130</v>
      </c>
      <c r="C2" s="25"/>
      <c r="D2" s="25"/>
      <c r="E2" s="25"/>
      <c r="F2" s="25"/>
      <c r="G2" s="25"/>
      <c r="H2" s="25"/>
      <c r="I2" s="25"/>
    </row>
    <row r="4" spans="2:8" ht="12.75">
      <c r="B4" s="26" t="s">
        <v>101</v>
      </c>
      <c r="C4" s="26"/>
      <c r="D4" s="26"/>
      <c r="E4" s="26"/>
      <c r="F4" s="26"/>
      <c r="G4" s="26"/>
      <c r="H4" s="26"/>
    </row>
    <row r="5" spans="2:8" ht="12.75">
      <c r="B5" s="26" t="s">
        <v>106</v>
      </c>
      <c r="C5" s="26"/>
      <c r="D5" s="26"/>
      <c r="E5" s="26"/>
      <c r="F5" s="26"/>
      <c r="G5" s="26"/>
      <c r="H5" s="26"/>
    </row>
    <row r="6" ht="12.75">
      <c r="C6" s="1" t="s">
        <v>83</v>
      </c>
    </row>
    <row r="7" ht="12.75">
      <c r="C7" s="2" t="s">
        <v>17</v>
      </c>
    </row>
    <row r="9" ht="12.75">
      <c r="B9" s="1" t="s">
        <v>27</v>
      </c>
    </row>
    <row r="11" spans="2:4" ht="12.75">
      <c r="B11" s="1" t="s">
        <v>8</v>
      </c>
      <c r="C11" s="4">
        <v>2</v>
      </c>
      <c r="D11" s="1" t="s">
        <v>2</v>
      </c>
    </row>
    <row r="12" spans="2:4" ht="12.75">
      <c r="B12" s="1" t="s">
        <v>0</v>
      </c>
      <c r="C12" s="3">
        <v>3.5</v>
      </c>
      <c r="D12" s="1" t="s">
        <v>2</v>
      </c>
    </row>
    <row r="14" ht="12.75">
      <c r="B14" s="1" t="s">
        <v>28</v>
      </c>
    </row>
    <row r="16" spans="2:4" ht="12.75">
      <c r="B16" s="1" t="s">
        <v>1</v>
      </c>
      <c r="C16" s="17">
        <v>15</v>
      </c>
      <c r="D16" s="1" t="s">
        <v>4</v>
      </c>
    </row>
    <row r="17" spans="2:4" ht="12.75">
      <c r="B17" s="1" t="s">
        <v>75</v>
      </c>
      <c r="C17" s="17">
        <v>15</v>
      </c>
      <c r="D17" s="1" t="s">
        <v>4</v>
      </c>
    </row>
    <row r="18" spans="2:4" ht="12.75">
      <c r="B18" s="1" t="s">
        <v>3</v>
      </c>
      <c r="C18" s="17">
        <v>30</v>
      </c>
      <c r="D18" s="1" t="s">
        <v>4</v>
      </c>
    </row>
    <row r="19" spans="2:4" ht="14.25">
      <c r="B19" s="1" t="s">
        <v>76</v>
      </c>
      <c r="C19" s="17">
        <v>20</v>
      </c>
      <c r="D19" s="1" t="s">
        <v>4</v>
      </c>
    </row>
    <row r="21" ht="12.75">
      <c r="B21" s="1" t="s">
        <v>29</v>
      </c>
    </row>
    <row r="23" ht="12.75">
      <c r="B23" s="1" t="s">
        <v>39</v>
      </c>
    </row>
    <row r="25" ht="15">
      <c r="B25" s="1" t="s">
        <v>66</v>
      </c>
    </row>
    <row r="27" spans="2:4" ht="12.75">
      <c r="B27" s="1" t="s">
        <v>5</v>
      </c>
      <c r="C27" s="5">
        <f>(((4*C19/1000)/(3.1416*C11))^0.5)/0.0254</f>
        <v>4.44243247156362</v>
      </c>
      <c r="D27" s="1" t="s">
        <v>7</v>
      </c>
    </row>
    <row r="28" spans="2:4" ht="12.75">
      <c r="B28" s="1" t="s">
        <v>6</v>
      </c>
      <c r="C28" s="20">
        <v>6</v>
      </c>
      <c r="D28" s="1" t="s">
        <v>86</v>
      </c>
    </row>
    <row r="32" ht="12.75">
      <c r="C32" s="2" t="s">
        <v>16</v>
      </c>
    </row>
    <row r="34" ht="12.75">
      <c r="B34" s="1" t="s">
        <v>9</v>
      </c>
    </row>
    <row r="35" spans="2:4" ht="12.75">
      <c r="B35" s="1" t="s">
        <v>10</v>
      </c>
      <c r="C35" s="2">
        <v>0.15</v>
      </c>
      <c r="D35" s="1" t="s">
        <v>11</v>
      </c>
    </row>
    <row r="36" spans="2:4" ht="14.25">
      <c r="B36" s="1" t="s">
        <v>12</v>
      </c>
      <c r="C36" s="6">
        <f>(C35^2)*3.1416/4</f>
        <v>0.0176715</v>
      </c>
      <c r="D36" s="1" t="s">
        <v>32</v>
      </c>
    </row>
    <row r="37" spans="3:5" ht="12.75">
      <c r="C37" s="5"/>
      <c r="E37" s="5"/>
    </row>
    <row r="38" spans="2:3" ht="12.75">
      <c r="B38" s="1" t="s">
        <v>13</v>
      </c>
      <c r="C38" s="5"/>
    </row>
    <row r="39" spans="2:7" ht="14.25">
      <c r="B39" s="7" t="s">
        <v>31</v>
      </c>
      <c r="C39" s="8">
        <f>C16</f>
        <v>15</v>
      </c>
      <c r="D39" s="1" t="s">
        <v>4</v>
      </c>
      <c r="E39" s="1" t="s">
        <v>84</v>
      </c>
      <c r="F39" s="8">
        <f>C39/(1000*C36)</f>
        <v>0.848824378236143</v>
      </c>
      <c r="G39" s="1" t="s">
        <v>2</v>
      </c>
    </row>
    <row r="40" spans="2:7" ht="14.25">
      <c r="B40" s="7" t="s">
        <v>25</v>
      </c>
      <c r="C40" s="8">
        <f>C17</f>
        <v>15</v>
      </c>
      <c r="D40" s="1" t="s">
        <v>4</v>
      </c>
      <c r="E40" s="1" t="s">
        <v>84</v>
      </c>
      <c r="F40" s="8">
        <f>C40/(1000*C36)</f>
        <v>0.848824378236143</v>
      </c>
      <c r="G40" s="1" t="s">
        <v>2</v>
      </c>
    </row>
    <row r="41" spans="2:7" ht="14.25">
      <c r="B41" s="7" t="s">
        <v>26</v>
      </c>
      <c r="C41" s="8">
        <f>C18</f>
        <v>30</v>
      </c>
      <c r="D41" s="1" t="s">
        <v>4</v>
      </c>
      <c r="E41" s="1" t="s">
        <v>84</v>
      </c>
      <c r="F41" s="8">
        <f>C41/(1000*C36)</f>
        <v>1.697648756472286</v>
      </c>
      <c r="G41" s="1" t="s">
        <v>2</v>
      </c>
    </row>
    <row r="42" spans="2:6" ht="12.75">
      <c r="B42" s="7"/>
      <c r="C42" s="8"/>
      <c r="F42" s="8"/>
    </row>
    <row r="43" spans="2:7" ht="12.75">
      <c r="B43" s="22" t="s">
        <v>69</v>
      </c>
      <c r="C43" s="5">
        <v>4</v>
      </c>
      <c r="D43" s="1" t="s">
        <v>7</v>
      </c>
      <c r="E43" s="1" t="s">
        <v>68</v>
      </c>
      <c r="F43" s="5">
        <f>C40/(785.4*(POWER((C43*0.0254),2)))</f>
        <v>1.8501755872877677</v>
      </c>
      <c r="G43" s="1" t="s">
        <v>2</v>
      </c>
    </row>
    <row r="45" ht="12.75">
      <c r="C45" s="2" t="s">
        <v>15</v>
      </c>
    </row>
    <row r="46" ht="12.75">
      <c r="C46" s="2"/>
    </row>
    <row r="47" spans="2:3" ht="12.75">
      <c r="B47" s="1" t="s">
        <v>40</v>
      </c>
      <c r="C47" s="2"/>
    </row>
    <row r="48" spans="2:3" ht="12.75">
      <c r="B48" s="1" t="s">
        <v>18</v>
      </c>
      <c r="C48" s="2"/>
    </row>
    <row r="49" ht="14.25">
      <c r="C49" s="1" t="s">
        <v>33</v>
      </c>
    </row>
    <row r="50" ht="12.75">
      <c r="C50" s="2"/>
    </row>
    <row r="51" ht="12.75">
      <c r="C51" s="2"/>
    </row>
    <row r="52" spans="2:3" ht="12.75">
      <c r="B52" s="1" t="s">
        <v>30</v>
      </c>
      <c r="C52" s="2"/>
    </row>
    <row r="53" spans="2:3" ht="14.25">
      <c r="B53" s="1" t="s">
        <v>34</v>
      </c>
      <c r="C53" s="2"/>
    </row>
    <row r="54" spans="2:3" ht="14.25">
      <c r="B54" s="1" t="s">
        <v>35</v>
      </c>
      <c r="C54" s="2"/>
    </row>
    <row r="55" spans="2:3" ht="12.75">
      <c r="B55" s="1" t="s">
        <v>19</v>
      </c>
      <c r="C55" s="2"/>
    </row>
    <row r="56" spans="2:3" ht="12.75">
      <c r="B56" s="1" t="s">
        <v>20</v>
      </c>
      <c r="C56" s="2"/>
    </row>
    <row r="57" ht="12.75">
      <c r="C57" s="2"/>
    </row>
    <row r="58" ht="12.75">
      <c r="C58" s="2"/>
    </row>
    <row r="59" spans="2:3" ht="12.75">
      <c r="B59" s="1" t="s">
        <v>41</v>
      </c>
      <c r="C59" s="2"/>
    </row>
    <row r="60" spans="2:3" ht="12.75">
      <c r="B60" s="1" t="s">
        <v>42</v>
      </c>
      <c r="C60" s="2"/>
    </row>
    <row r="61" ht="14.25">
      <c r="C61" s="12" t="s">
        <v>48</v>
      </c>
    </row>
    <row r="62" ht="12.75">
      <c r="C62" s="12"/>
    </row>
    <row r="63" spans="2:3" ht="12.75">
      <c r="B63" s="1" t="s">
        <v>43</v>
      </c>
      <c r="C63" s="12"/>
    </row>
    <row r="64" ht="12.75">
      <c r="C64" s="12"/>
    </row>
    <row r="65" spans="2:3" ht="12.75">
      <c r="B65" s="12" t="s">
        <v>44</v>
      </c>
      <c r="C65" s="12"/>
    </row>
    <row r="66" spans="2:3" ht="12.75">
      <c r="B66" s="1" t="s">
        <v>45</v>
      </c>
      <c r="C66" s="12"/>
    </row>
    <row r="67" spans="2:3" ht="12.75">
      <c r="B67" s="1" t="s">
        <v>46</v>
      </c>
      <c r="C67" s="12"/>
    </row>
    <row r="68" spans="2:3" ht="14.25">
      <c r="B68" s="1" t="s">
        <v>47</v>
      </c>
      <c r="C68" s="2"/>
    </row>
    <row r="69" ht="12.75">
      <c r="C69" s="2"/>
    </row>
    <row r="70" ht="12.75">
      <c r="C70" s="2"/>
    </row>
    <row r="71" spans="2:3" ht="12.75">
      <c r="B71" s="1" t="s">
        <v>79</v>
      </c>
      <c r="C71" s="2"/>
    </row>
    <row r="72" ht="12.75">
      <c r="C72" s="2"/>
    </row>
    <row r="73" spans="2:4" ht="14.25">
      <c r="B73" s="7" t="s">
        <v>14</v>
      </c>
      <c r="C73" s="9">
        <f>C16/1000</f>
        <v>0.015</v>
      </c>
      <c r="D73" s="1" t="s">
        <v>36</v>
      </c>
    </row>
    <row r="74" spans="2:4" ht="12.75">
      <c r="B74" s="7" t="s">
        <v>97</v>
      </c>
      <c r="C74" s="3">
        <f>C35</f>
        <v>0.15</v>
      </c>
      <c r="D74" s="1" t="s">
        <v>21</v>
      </c>
    </row>
    <row r="75" spans="2:4" ht="12.75">
      <c r="B75" s="1" t="s">
        <v>23</v>
      </c>
      <c r="C75" s="3">
        <v>75</v>
      </c>
      <c r="D75" s="1" t="s">
        <v>21</v>
      </c>
    </row>
    <row r="76" ht="12.75">
      <c r="C76" s="2"/>
    </row>
    <row r="77" spans="2:4" ht="14.25">
      <c r="B77" s="7" t="s">
        <v>24</v>
      </c>
      <c r="C77" s="10">
        <f>(10.643*C73^1.85)/(140^1.85*C74^4.87)</f>
        <v>0.004953721580455917</v>
      </c>
      <c r="D77" s="1" t="s">
        <v>37</v>
      </c>
    </row>
    <row r="78" spans="2:4" ht="14.25">
      <c r="B78" s="7" t="s">
        <v>85</v>
      </c>
      <c r="C78" s="11">
        <f>C75*C77</f>
        <v>0.3715291185341938</v>
      </c>
      <c r="D78" s="1" t="s">
        <v>38</v>
      </c>
    </row>
    <row r="79" spans="2:3" ht="12.75">
      <c r="B79" s="7"/>
      <c r="C79" s="11"/>
    </row>
    <row r="80" spans="2:4" ht="14.25">
      <c r="B80" s="7" t="s">
        <v>14</v>
      </c>
      <c r="C80" s="9">
        <f>C73</f>
        <v>0.015</v>
      </c>
      <c r="D80" s="1" t="s">
        <v>36</v>
      </c>
    </row>
    <row r="81" spans="2:4" ht="12.75">
      <c r="B81" s="7" t="s">
        <v>98</v>
      </c>
      <c r="C81" s="3">
        <v>0.102</v>
      </c>
      <c r="D81" s="1" t="s">
        <v>21</v>
      </c>
    </row>
    <row r="82" spans="2:4" ht="12.75">
      <c r="B82" s="1" t="s">
        <v>23</v>
      </c>
      <c r="C82" s="3">
        <v>6</v>
      </c>
      <c r="D82" s="1" t="s">
        <v>21</v>
      </c>
    </row>
    <row r="83" ht="12.75">
      <c r="C83" s="2"/>
    </row>
    <row r="84" spans="2:4" ht="14.25">
      <c r="B84" s="7" t="s">
        <v>24</v>
      </c>
      <c r="C84" s="10">
        <f>(10.643*C80^1.85)/(140^1.85*C81^4.87)</f>
        <v>0.03240508678734582</v>
      </c>
      <c r="D84" s="1" t="s">
        <v>37</v>
      </c>
    </row>
    <row r="85" spans="2:4" ht="14.25">
      <c r="B85" s="7" t="s">
        <v>112</v>
      </c>
      <c r="C85" s="11">
        <f>C82*C84</f>
        <v>0.1944305207240749</v>
      </c>
      <c r="D85" s="1" t="s">
        <v>38</v>
      </c>
    </row>
    <row r="86" spans="2:3" ht="12.75">
      <c r="B86" s="7"/>
      <c r="C86" s="11"/>
    </row>
    <row r="87" spans="2:6" ht="12.75">
      <c r="B87" s="7"/>
      <c r="C87" s="11"/>
      <c r="F87" s="5"/>
    </row>
    <row r="88" spans="2:5" ht="12.75">
      <c r="B88" s="16" t="s">
        <v>49</v>
      </c>
      <c r="C88" s="11"/>
      <c r="E88" s="1" t="s">
        <v>73</v>
      </c>
    </row>
    <row r="89" spans="2:3" ht="12.75">
      <c r="B89" s="7"/>
      <c r="C89" s="11" t="s">
        <v>70</v>
      </c>
    </row>
    <row r="90" spans="2:8" ht="12.75">
      <c r="B90" s="7" t="s">
        <v>95</v>
      </c>
      <c r="C90" s="17">
        <v>10</v>
      </c>
      <c r="D90" s="7" t="s">
        <v>72</v>
      </c>
      <c r="E90" s="1">
        <v>0.21</v>
      </c>
      <c r="G90" s="12" t="s">
        <v>50</v>
      </c>
      <c r="H90" s="6">
        <f>C90*E90*(POWER(F39,2)/19.62)</f>
        <v>0.07711803938250493</v>
      </c>
    </row>
    <row r="91" spans="2:8" ht="12.75">
      <c r="B91" s="7" t="s">
        <v>71</v>
      </c>
      <c r="C91" s="17">
        <v>1</v>
      </c>
      <c r="D91" s="7" t="s">
        <v>51</v>
      </c>
      <c r="E91" s="1">
        <v>0.238</v>
      </c>
      <c r="G91" s="12" t="s">
        <v>50</v>
      </c>
      <c r="H91" s="6">
        <f>C91*E91*(POWER(F43,2)/19.62)</f>
        <v>0.04152444594818355</v>
      </c>
    </row>
    <row r="92" spans="2:8" ht="12.75">
      <c r="B92" s="7" t="s">
        <v>121</v>
      </c>
      <c r="C92" s="17">
        <v>1</v>
      </c>
      <c r="D92" s="7" t="s">
        <v>51</v>
      </c>
      <c r="E92" s="1">
        <v>0.765</v>
      </c>
      <c r="G92" s="12" t="s">
        <v>50</v>
      </c>
      <c r="H92" s="6">
        <f>C92*E92*(POWER(F43,2)/19.62)</f>
        <v>0.13347143340487572</v>
      </c>
    </row>
    <row r="93" spans="2:8" ht="12.75">
      <c r="B93" s="7" t="s">
        <v>122</v>
      </c>
      <c r="C93" s="17">
        <v>1</v>
      </c>
      <c r="D93" s="7" t="s">
        <v>51</v>
      </c>
      <c r="E93" s="1">
        <v>2.04</v>
      </c>
      <c r="G93" s="12" t="s">
        <v>50</v>
      </c>
      <c r="H93" s="6">
        <f>C93*E93*(POWER(F43,2)/19.62)</f>
        <v>0.3559238224130019</v>
      </c>
    </row>
    <row r="94" spans="2:8" ht="12.75">
      <c r="B94" s="7" t="s">
        <v>107</v>
      </c>
      <c r="C94" s="17">
        <v>2</v>
      </c>
      <c r="D94" s="7" t="s">
        <v>51</v>
      </c>
      <c r="E94" s="1">
        <v>0.84</v>
      </c>
      <c r="G94" s="12" t="s">
        <v>50</v>
      </c>
      <c r="H94" s="6">
        <f>C94*E94*(POWER(F43,2)/19.62)</f>
        <v>0.2931137361048251</v>
      </c>
    </row>
    <row r="95" spans="2:8" ht="12.75">
      <c r="B95" s="7" t="s">
        <v>108</v>
      </c>
      <c r="C95" s="17">
        <v>1</v>
      </c>
      <c r="D95" s="7" t="s">
        <v>51</v>
      </c>
      <c r="E95" s="1">
        <v>0.34</v>
      </c>
      <c r="G95" s="12" t="s">
        <v>50</v>
      </c>
      <c r="H95" s="6">
        <f>C95*E95*(POWER(F39,2)/19.62)</f>
        <v>0.012485777804786513</v>
      </c>
    </row>
    <row r="96" spans="2:8" ht="12.75">
      <c r="B96" s="7"/>
      <c r="C96" s="11"/>
      <c r="D96" s="7"/>
      <c r="G96" s="18" t="s">
        <v>81</v>
      </c>
      <c r="H96" s="19">
        <f>SUM(H90:H95)</f>
        <v>0.9136372550581778</v>
      </c>
    </row>
    <row r="97" spans="2:7" ht="12.75">
      <c r="B97" s="7"/>
      <c r="C97" s="11"/>
      <c r="D97" s="7"/>
      <c r="G97" s="12"/>
    </row>
    <row r="98" spans="2:7" ht="12.75">
      <c r="B98" s="16" t="s">
        <v>52</v>
      </c>
      <c r="C98" s="11"/>
      <c r="D98" s="13">
        <f>C78+C85+H96</f>
        <v>1.4795968943164466</v>
      </c>
      <c r="E98" s="1" t="s">
        <v>11</v>
      </c>
      <c r="G98" s="12"/>
    </row>
    <row r="99" spans="2:7" ht="12.75">
      <c r="B99" s="16"/>
      <c r="C99" s="11"/>
      <c r="D99" s="13"/>
      <c r="G99" s="12"/>
    </row>
    <row r="100" spans="2:7" ht="12.75">
      <c r="B100" s="16"/>
      <c r="C100" s="11"/>
      <c r="D100" s="13"/>
      <c r="G100" s="12"/>
    </row>
    <row r="101" spans="2:3" ht="12.75">
      <c r="B101" s="1" t="s">
        <v>80</v>
      </c>
      <c r="C101" s="2"/>
    </row>
    <row r="102" ht="12.75">
      <c r="C102" s="2"/>
    </row>
    <row r="103" spans="2:4" ht="14.25">
      <c r="B103" s="7" t="s">
        <v>14</v>
      </c>
      <c r="C103" s="9">
        <f>C18/1000</f>
        <v>0.03</v>
      </c>
      <c r="D103" s="1" t="s">
        <v>36</v>
      </c>
    </row>
    <row r="104" spans="2:4" ht="12.75">
      <c r="B104" s="7" t="s">
        <v>97</v>
      </c>
      <c r="C104" s="3">
        <f>C35</f>
        <v>0.15</v>
      </c>
      <c r="D104" s="1" t="s">
        <v>21</v>
      </c>
    </row>
    <row r="105" spans="2:4" ht="12.75">
      <c r="B105" s="1" t="s">
        <v>23</v>
      </c>
      <c r="C105" s="3">
        <f>C75</f>
        <v>75</v>
      </c>
      <c r="D105" s="1" t="s">
        <v>21</v>
      </c>
    </row>
    <row r="106" ht="12.75">
      <c r="C106" s="2"/>
    </row>
    <row r="107" spans="2:4" ht="14.25">
      <c r="B107" s="7" t="s">
        <v>24</v>
      </c>
      <c r="C107" s="10">
        <f>(10.643*C103^1.85)/(140^1.85*C104^4.87)</f>
        <v>0.017858175464124607</v>
      </c>
      <c r="D107" s="1" t="s">
        <v>37</v>
      </c>
    </row>
    <row r="108" spans="2:4" ht="14.25">
      <c r="B108" s="7" t="s">
        <v>85</v>
      </c>
      <c r="C108" s="11">
        <f>C105*C107</f>
        <v>1.3393631598093456</v>
      </c>
      <c r="D108" s="1" t="s">
        <v>38</v>
      </c>
    </row>
    <row r="109" spans="2:3" ht="12.75">
      <c r="B109" s="7"/>
      <c r="C109" s="11"/>
    </row>
    <row r="110" spans="2:4" ht="14.25">
      <c r="B110" s="7" t="s">
        <v>14</v>
      </c>
      <c r="C110" s="9">
        <f>C80</f>
        <v>0.015</v>
      </c>
      <c r="D110" s="1" t="s">
        <v>36</v>
      </c>
    </row>
    <row r="111" spans="2:4" ht="12.75">
      <c r="B111" s="7" t="s">
        <v>97</v>
      </c>
      <c r="C111" s="3">
        <f>C81</f>
        <v>0.102</v>
      </c>
      <c r="D111" s="1" t="s">
        <v>21</v>
      </c>
    </row>
    <row r="112" spans="2:4" ht="12.75">
      <c r="B112" s="1" t="s">
        <v>23</v>
      </c>
      <c r="C112" s="3">
        <f>C82</f>
        <v>6</v>
      </c>
      <c r="D112" s="1" t="s">
        <v>21</v>
      </c>
    </row>
    <row r="113" ht="12.75">
      <c r="C113" s="2"/>
    </row>
    <row r="114" spans="2:4" ht="14.25">
      <c r="B114" s="7" t="s">
        <v>24</v>
      </c>
      <c r="C114" s="10">
        <f>(10.643*C110^1.85)/(140^1.85*C111^4.87)</f>
        <v>0.03240508678734582</v>
      </c>
      <c r="D114" s="1" t="s">
        <v>37</v>
      </c>
    </row>
    <row r="115" spans="2:4" ht="14.25">
      <c r="B115" s="7" t="s">
        <v>112</v>
      </c>
      <c r="C115" s="11">
        <f>C112*C114</f>
        <v>0.1944305207240749</v>
      </c>
      <c r="D115" s="1" t="s">
        <v>38</v>
      </c>
    </row>
    <row r="116" spans="2:3" ht="12.75">
      <c r="B116" s="7"/>
      <c r="C116" s="11"/>
    </row>
    <row r="117" spans="2:5" ht="12.75">
      <c r="B117" s="16" t="s">
        <v>49</v>
      </c>
      <c r="C117" s="11"/>
      <c r="E117" s="1" t="s">
        <v>73</v>
      </c>
    </row>
    <row r="118" spans="2:3" ht="12.75">
      <c r="B118" s="7"/>
      <c r="C118" s="11" t="s">
        <v>70</v>
      </c>
    </row>
    <row r="119" spans="2:8" ht="12.75">
      <c r="B119" s="7" t="str">
        <f aca="true" t="shared" si="0" ref="B119:C124">B90</f>
        <v>Codos 90° 6":</v>
      </c>
      <c r="C119" s="17">
        <f t="shared" si="0"/>
        <v>10</v>
      </c>
      <c r="D119" s="7" t="s">
        <v>72</v>
      </c>
      <c r="E119" s="1">
        <f aca="true" t="shared" si="1" ref="E119:E124">E90</f>
        <v>0.21</v>
      </c>
      <c r="G119" s="12" t="s">
        <v>50</v>
      </c>
      <c r="H119" s="6">
        <f>C119*E119*(POWER(F41,2)/19.62)</f>
        <v>0.3084721575300197</v>
      </c>
    </row>
    <row r="120" spans="2:8" ht="12.75">
      <c r="B120" s="7" t="str">
        <f t="shared" si="0"/>
        <v>Codos 90° 4":</v>
      </c>
      <c r="C120" s="17">
        <f t="shared" si="0"/>
        <v>1</v>
      </c>
      <c r="D120" s="7" t="s">
        <v>51</v>
      </c>
      <c r="E120" s="1">
        <f t="shared" si="1"/>
        <v>0.238</v>
      </c>
      <c r="G120" s="12" t="s">
        <v>50</v>
      </c>
      <c r="H120" s="6">
        <f>C120*E120*(POWER(F43,2)/19.62)</f>
        <v>0.04152444594818355</v>
      </c>
    </row>
    <row r="121" spans="2:8" ht="12.75">
      <c r="B121" s="7" t="str">
        <f t="shared" si="0"/>
        <v>V. Mariposa 4":</v>
      </c>
      <c r="C121" s="17">
        <f t="shared" si="0"/>
        <v>1</v>
      </c>
      <c r="D121" s="7" t="s">
        <v>51</v>
      </c>
      <c r="E121" s="1">
        <f t="shared" si="1"/>
        <v>0.765</v>
      </c>
      <c r="G121" s="12" t="s">
        <v>50</v>
      </c>
      <c r="H121" s="6">
        <f>C121*E121*(POWER(F43,2)/19.62)</f>
        <v>0.13347143340487572</v>
      </c>
    </row>
    <row r="122" spans="2:8" ht="12.75">
      <c r="B122" s="7" t="str">
        <f t="shared" si="0"/>
        <v>V. Check 4":</v>
      </c>
      <c r="C122" s="17">
        <f t="shared" si="0"/>
        <v>1</v>
      </c>
      <c r="D122" s="7" t="s">
        <v>51</v>
      </c>
      <c r="E122" s="1">
        <f t="shared" si="1"/>
        <v>2.04</v>
      </c>
      <c r="G122" s="12" t="s">
        <v>50</v>
      </c>
      <c r="H122" s="6">
        <f>C122*E122*(POWER(F43,2)/19.62)</f>
        <v>0.3559238224130019</v>
      </c>
    </row>
    <row r="123" spans="2:8" ht="12.75">
      <c r="B123" s="7" t="str">
        <f t="shared" si="0"/>
        <v>Red. 6"x4"</v>
      </c>
      <c r="C123" s="17">
        <f t="shared" si="0"/>
        <v>2</v>
      </c>
      <c r="D123" s="7" t="s">
        <v>51</v>
      </c>
      <c r="E123" s="1">
        <f t="shared" si="1"/>
        <v>0.84</v>
      </c>
      <c r="G123" s="12" t="s">
        <v>50</v>
      </c>
      <c r="H123" s="6">
        <f>C123*E123*(POWER(F43,2)/19.62)</f>
        <v>0.2931137361048251</v>
      </c>
    </row>
    <row r="124" spans="2:8" ht="12.75">
      <c r="B124" s="7" t="str">
        <f t="shared" si="0"/>
        <v>Medidor de Flujo 4":</v>
      </c>
      <c r="C124" s="17">
        <f t="shared" si="0"/>
        <v>1</v>
      </c>
      <c r="D124" s="7" t="s">
        <v>51</v>
      </c>
      <c r="E124" s="1">
        <f t="shared" si="1"/>
        <v>0.34</v>
      </c>
      <c r="G124" s="12" t="s">
        <v>50</v>
      </c>
      <c r="H124" s="6">
        <f>C124*E124*(POWER(F41,2)/19.62)</f>
        <v>0.049943111219146054</v>
      </c>
    </row>
    <row r="125" spans="2:8" ht="12.75">
      <c r="B125" s="7"/>
      <c r="C125" s="11"/>
      <c r="D125" s="7"/>
      <c r="G125" s="18" t="s">
        <v>81</v>
      </c>
      <c r="H125" s="19">
        <f>SUM(H119:H124)</f>
        <v>1.182448706620052</v>
      </c>
    </row>
    <row r="126" spans="2:7" ht="12.75">
      <c r="B126" s="7"/>
      <c r="C126" s="11"/>
      <c r="D126" s="7"/>
      <c r="G126" s="12"/>
    </row>
    <row r="127" spans="2:7" ht="12.75">
      <c r="B127" s="16" t="s">
        <v>52</v>
      </c>
      <c r="C127" s="11"/>
      <c r="D127" s="13">
        <f>C108+C115+H125</f>
        <v>2.716242387153472</v>
      </c>
      <c r="E127" s="1" t="s">
        <v>11</v>
      </c>
      <c r="G127" s="12"/>
    </row>
    <row r="128" spans="2:7" ht="12.75">
      <c r="B128" s="16"/>
      <c r="C128" s="11"/>
      <c r="D128" s="13"/>
      <c r="G128" s="12"/>
    </row>
    <row r="129" ht="12.75">
      <c r="C129" s="2" t="s">
        <v>65</v>
      </c>
    </row>
    <row r="131" ht="12.75">
      <c r="B131" s="1" t="s">
        <v>53</v>
      </c>
    </row>
    <row r="133" ht="12.75">
      <c r="C133" s="1" t="s">
        <v>54</v>
      </c>
    </row>
    <row r="135" ht="12.75">
      <c r="B135" s="16" t="s">
        <v>55</v>
      </c>
    </row>
    <row r="137" spans="2:5" ht="12.75">
      <c r="B137" s="1" t="s">
        <v>77</v>
      </c>
      <c r="D137" s="5">
        <f>C17</f>
        <v>15</v>
      </c>
      <c r="E137" s="1" t="s">
        <v>78</v>
      </c>
    </row>
    <row r="138" spans="2:8" ht="12.75">
      <c r="B138" s="1" t="s">
        <v>58</v>
      </c>
      <c r="D138" s="6">
        <f>D127</f>
        <v>2.716242387153472</v>
      </c>
      <c r="E138" s="15" t="s">
        <v>61</v>
      </c>
      <c r="F138" s="5">
        <v>8.1</v>
      </c>
      <c r="G138" s="15" t="s">
        <v>63</v>
      </c>
      <c r="H138" s="23">
        <f>D138+F138</f>
        <v>10.816242387153473</v>
      </c>
    </row>
    <row r="139" spans="4:6" ht="12.75">
      <c r="D139" s="13" t="s">
        <v>62</v>
      </c>
      <c r="E139" s="14"/>
      <c r="F139" s="1" t="s">
        <v>74</v>
      </c>
    </row>
    <row r="140" spans="2:4" ht="12.75">
      <c r="B140" s="1" t="s">
        <v>60</v>
      </c>
      <c r="D140" s="6">
        <v>1.03</v>
      </c>
    </row>
    <row r="141" spans="2:4" ht="12.75">
      <c r="B141" s="1" t="s">
        <v>56</v>
      </c>
      <c r="D141" s="1">
        <v>76</v>
      </c>
    </row>
    <row r="142" spans="2:4" ht="12.75">
      <c r="B142" s="1" t="s">
        <v>57</v>
      </c>
      <c r="D142" s="1">
        <v>0.7</v>
      </c>
    </row>
    <row r="145" spans="3:6" ht="12.75">
      <c r="C145" s="1" t="s">
        <v>59</v>
      </c>
      <c r="E145" s="1">
        <f>(D137*H138*D140)/(D141*D142)</f>
        <v>3.141183174464684</v>
      </c>
      <c r="F145" s="1" t="s">
        <v>64</v>
      </c>
    </row>
    <row r="147" ht="12.75">
      <c r="B147" s="1" t="s">
        <v>82</v>
      </c>
    </row>
    <row r="148" ht="12.75">
      <c r="B148" s="1" t="s">
        <v>128</v>
      </c>
    </row>
    <row r="151" spans="2:8" ht="12.75">
      <c r="B151" s="26" t="s">
        <v>67</v>
      </c>
      <c r="C151" s="26"/>
      <c r="D151" s="26"/>
      <c r="E151" s="26"/>
      <c r="F151" s="26"/>
      <c r="G151" s="26"/>
      <c r="H151" s="26"/>
    </row>
    <row r="152" spans="2:8" ht="12.75">
      <c r="B152" s="26" t="s">
        <v>96</v>
      </c>
      <c r="C152" s="26"/>
      <c r="D152" s="26"/>
      <c r="E152" s="26"/>
      <c r="F152" s="26"/>
      <c r="G152" s="26"/>
      <c r="H152" s="26"/>
    </row>
    <row r="153" ht="12.75">
      <c r="C153" s="1" t="s">
        <v>83</v>
      </c>
    </row>
    <row r="154" ht="12.75">
      <c r="C154" s="2" t="s">
        <v>17</v>
      </c>
    </row>
    <row r="156" ht="12.75">
      <c r="B156" s="1" t="s">
        <v>27</v>
      </c>
    </row>
    <row r="158" spans="2:4" ht="12.75">
      <c r="B158" s="1" t="s">
        <v>8</v>
      </c>
      <c r="C158" s="4">
        <v>2</v>
      </c>
      <c r="D158" s="1" t="s">
        <v>2</v>
      </c>
    </row>
    <row r="159" spans="2:4" ht="12.75">
      <c r="B159" s="1" t="s">
        <v>0</v>
      </c>
      <c r="C159" s="3">
        <v>3</v>
      </c>
      <c r="D159" s="1" t="s">
        <v>2</v>
      </c>
    </row>
    <row r="161" ht="12.75">
      <c r="B161" s="1" t="s">
        <v>28</v>
      </c>
    </row>
    <row r="163" spans="2:4" ht="12.75">
      <c r="B163" s="1" t="s">
        <v>1</v>
      </c>
      <c r="C163" s="21">
        <v>7.5</v>
      </c>
      <c r="D163" s="1" t="s">
        <v>4</v>
      </c>
    </row>
    <row r="164" spans="2:4" ht="12.75">
      <c r="B164" s="1" t="s">
        <v>75</v>
      </c>
      <c r="C164" s="21">
        <v>7.5</v>
      </c>
      <c r="D164" s="1" t="s">
        <v>4</v>
      </c>
    </row>
    <row r="165" spans="2:4" ht="12.75">
      <c r="B165" s="1" t="s">
        <v>3</v>
      </c>
      <c r="C165" s="21">
        <v>7.5</v>
      </c>
      <c r="D165" s="1" t="s">
        <v>4</v>
      </c>
    </row>
    <row r="166" spans="2:4" ht="14.25">
      <c r="B166" s="1" t="s">
        <v>76</v>
      </c>
      <c r="C166" s="21">
        <v>7.5</v>
      </c>
      <c r="D166" s="1" t="s">
        <v>4</v>
      </c>
    </row>
    <row r="168" ht="12.75">
      <c r="B168" s="1" t="s">
        <v>29</v>
      </c>
    </row>
    <row r="170" ht="12.75">
      <c r="B170" s="1" t="s">
        <v>39</v>
      </c>
    </row>
    <row r="172" ht="15">
      <c r="B172" s="1" t="s">
        <v>66</v>
      </c>
    </row>
    <row r="174" spans="2:4" ht="12.75">
      <c r="B174" s="1" t="s">
        <v>5</v>
      </c>
      <c r="C174" s="5">
        <f>(((4*C166/1000)/(3.1416*C158))^0.5)/0.0254</f>
        <v>2.7204231930255025</v>
      </c>
      <c r="D174" s="1" t="s">
        <v>7</v>
      </c>
    </row>
    <row r="175" spans="2:4" ht="12.75">
      <c r="B175" s="1" t="s">
        <v>6</v>
      </c>
      <c r="C175" s="20">
        <v>3</v>
      </c>
      <c r="D175" s="1" t="s">
        <v>86</v>
      </c>
    </row>
    <row r="176" ht="12.75">
      <c r="C176" s="20"/>
    </row>
    <row r="179" ht="12.75">
      <c r="C179" s="2" t="s">
        <v>16</v>
      </c>
    </row>
    <row r="181" ht="12.75">
      <c r="B181" s="1" t="s">
        <v>9</v>
      </c>
    </row>
    <row r="182" spans="2:4" ht="12.75">
      <c r="B182" s="1" t="s">
        <v>10</v>
      </c>
      <c r="C182" s="2">
        <v>0.077</v>
      </c>
      <c r="D182" s="1" t="s">
        <v>11</v>
      </c>
    </row>
    <row r="183" spans="2:4" ht="14.25">
      <c r="B183" s="1" t="s">
        <v>12</v>
      </c>
      <c r="C183" s="6">
        <f>(C182^2)*3.1416/4</f>
        <v>0.0046566366</v>
      </c>
      <c r="D183" s="1" t="s">
        <v>32</v>
      </c>
    </row>
    <row r="184" spans="3:5" ht="12.75">
      <c r="C184" s="5"/>
      <c r="E184" s="5"/>
    </row>
    <row r="185" spans="2:3" ht="12.75">
      <c r="B185" s="1" t="s">
        <v>13</v>
      </c>
      <c r="C185" s="5"/>
    </row>
    <row r="186" spans="2:7" ht="14.25">
      <c r="B186" s="7" t="s">
        <v>31</v>
      </c>
      <c r="C186" s="8">
        <f>C163</f>
        <v>7.5</v>
      </c>
      <c r="D186" s="1" t="s">
        <v>4</v>
      </c>
      <c r="E186" s="1" t="s">
        <v>92</v>
      </c>
      <c r="F186" s="8">
        <f>C186/(1000*C183)</f>
        <v>1.6106045294580214</v>
      </c>
      <c r="G186" s="1" t="s">
        <v>2</v>
      </c>
    </row>
    <row r="187" spans="2:7" ht="14.25">
      <c r="B187" s="7" t="s">
        <v>25</v>
      </c>
      <c r="C187" s="8">
        <f>C164</f>
        <v>7.5</v>
      </c>
      <c r="D187" s="1" t="s">
        <v>4</v>
      </c>
      <c r="E187" s="1" t="s">
        <v>92</v>
      </c>
      <c r="F187" s="8">
        <f>C187/(1000*C183)</f>
        <v>1.6106045294580214</v>
      </c>
      <c r="G187" s="1" t="s">
        <v>2</v>
      </c>
    </row>
    <row r="188" spans="2:7" ht="14.25">
      <c r="B188" s="7" t="s">
        <v>26</v>
      </c>
      <c r="C188" s="8">
        <f>C165</f>
        <v>7.5</v>
      </c>
      <c r="D188" s="1" t="s">
        <v>4</v>
      </c>
      <c r="E188" s="1" t="s">
        <v>92</v>
      </c>
      <c r="F188" s="8">
        <f>C188/(1000*C183)</f>
        <v>1.6106045294580214</v>
      </c>
      <c r="G188" s="1" t="s">
        <v>2</v>
      </c>
    </row>
    <row r="189" spans="2:6" ht="12.75">
      <c r="B189" s="7"/>
      <c r="C189" s="8"/>
      <c r="F189" s="8"/>
    </row>
    <row r="190" spans="2:7" ht="12.75">
      <c r="B190" s="22" t="s">
        <v>69</v>
      </c>
      <c r="C190" s="5">
        <v>3</v>
      </c>
      <c r="D190" s="1" t="s">
        <v>7</v>
      </c>
      <c r="E190" s="1" t="s">
        <v>68</v>
      </c>
      <c r="F190" s="5">
        <f>C187/(785.4*(POWER((C190*0.0254),2)))</f>
        <v>1.6446005220335713</v>
      </c>
      <c r="G190" s="1" t="s">
        <v>2</v>
      </c>
    </row>
    <row r="192" ht="12.75">
      <c r="C192" s="2" t="s">
        <v>15</v>
      </c>
    </row>
    <row r="193" ht="12.75">
      <c r="C193" s="2"/>
    </row>
    <row r="194" spans="2:3" ht="12.75">
      <c r="B194" s="1" t="s">
        <v>40</v>
      </c>
      <c r="C194" s="2"/>
    </row>
    <row r="195" spans="2:3" ht="12.75">
      <c r="B195" s="1" t="s">
        <v>18</v>
      </c>
      <c r="C195" s="2"/>
    </row>
    <row r="196" ht="14.25">
      <c r="C196" s="1" t="s">
        <v>33</v>
      </c>
    </row>
    <row r="197" ht="12.75">
      <c r="C197" s="2"/>
    </row>
    <row r="198" ht="12.75">
      <c r="C198" s="2"/>
    </row>
    <row r="199" spans="2:3" ht="12.75">
      <c r="B199" s="1" t="s">
        <v>30</v>
      </c>
      <c r="C199" s="2"/>
    </row>
    <row r="200" spans="2:3" ht="14.25">
      <c r="B200" s="1" t="s">
        <v>34</v>
      </c>
      <c r="C200" s="2"/>
    </row>
    <row r="201" spans="2:3" ht="14.25">
      <c r="B201" s="1" t="s">
        <v>35</v>
      </c>
      <c r="C201" s="2"/>
    </row>
    <row r="202" spans="2:3" ht="12.75">
      <c r="B202" s="1" t="s">
        <v>19</v>
      </c>
      <c r="C202" s="2"/>
    </row>
    <row r="203" spans="2:3" ht="12.75">
      <c r="B203" s="1" t="s">
        <v>20</v>
      </c>
      <c r="C203" s="2"/>
    </row>
    <row r="204" ht="12.75">
      <c r="C204" s="2"/>
    </row>
    <row r="205" ht="12.75">
      <c r="C205" s="2"/>
    </row>
    <row r="206" spans="2:3" ht="12.75">
      <c r="B206" s="1" t="s">
        <v>41</v>
      </c>
      <c r="C206" s="2"/>
    </row>
    <row r="207" spans="2:3" ht="12.75">
      <c r="B207" s="1" t="s">
        <v>42</v>
      </c>
      <c r="C207" s="2"/>
    </row>
    <row r="208" ht="14.25">
      <c r="C208" s="12" t="s">
        <v>48</v>
      </c>
    </row>
    <row r="209" ht="12.75">
      <c r="C209" s="12"/>
    </row>
    <row r="210" spans="2:3" ht="12.75">
      <c r="B210" s="1" t="s">
        <v>43</v>
      </c>
      <c r="C210" s="12"/>
    </row>
    <row r="211" ht="12.75">
      <c r="C211" s="12"/>
    </row>
    <row r="212" spans="2:3" ht="12.75">
      <c r="B212" s="12" t="s">
        <v>44</v>
      </c>
      <c r="C212" s="12"/>
    </row>
    <row r="213" spans="2:3" ht="12.75">
      <c r="B213" s="1" t="s">
        <v>45</v>
      </c>
      <c r="C213" s="12"/>
    </row>
    <row r="214" spans="2:3" ht="12.75">
      <c r="B214" s="1" t="s">
        <v>46</v>
      </c>
      <c r="C214" s="12"/>
    </row>
    <row r="215" spans="2:3" ht="14.25">
      <c r="B215" s="1" t="s">
        <v>47</v>
      </c>
      <c r="C215" s="2"/>
    </row>
    <row r="216" ht="12.75">
      <c r="C216" s="2"/>
    </row>
    <row r="217" ht="12.75">
      <c r="C217" s="2"/>
    </row>
    <row r="218" spans="2:3" ht="12.75">
      <c r="B218" s="1" t="s">
        <v>79</v>
      </c>
      <c r="C218" s="2"/>
    </row>
    <row r="219" ht="12.75">
      <c r="C219" s="2"/>
    </row>
    <row r="220" spans="2:4" ht="14.25">
      <c r="B220" s="7" t="s">
        <v>14</v>
      </c>
      <c r="C220" s="9">
        <f>C163/1000</f>
        <v>0.0075</v>
      </c>
      <c r="D220" s="1" t="s">
        <v>36</v>
      </c>
    </row>
    <row r="221" spans="2:4" ht="12.75">
      <c r="B221" s="7" t="s">
        <v>99</v>
      </c>
      <c r="C221" s="3">
        <f>C182</f>
        <v>0.077</v>
      </c>
      <c r="D221" s="1" t="s">
        <v>21</v>
      </c>
    </row>
    <row r="222" spans="2:4" ht="12.75">
      <c r="B222" s="1" t="s">
        <v>23</v>
      </c>
      <c r="C222" s="3">
        <v>45</v>
      </c>
      <c r="D222" s="1" t="s">
        <v>21</v>
      </c>
    </row>
    <row r="223" ht="12.75">
      <c r="C223" s="2"/>
    </row>
    <row r="224" spans="2:4" ht="14.25">
      <c r="B224" s="7" t="s">
        <v>24</v>
      </c>
      <c r="C224" s="10">
        <f>(10.643*C220^1.85)/(140^1.85*C221^4.87)</f>
        <v>0.03534929053166698</v>
      </c>
      <c r="D224" s="1" t="s">
        <v>37</v>
      </c>
    </row>
    <row r="225" spans="2:4" ht="14.25">
      <c r="B225" s="7" t="s">
        <v>93</v>
      </c>
      <c r="C225" s="11">
        <f>C222*C224</f>
        <v>1.5907180739250142</v>
      </c>
      <c r="D225" s="1" t="s">
        <v>38</v>
      </c>
    </row>
    <row r="226" spans="2:3" ht="12.75">
      <c r="B226" s="7"/>
      <c r="C226" s="11"/>
    </row>
    <row r="227" spans="2:4" ht="14.25">
      <c r="B227" s="7" t="s">
        <v>14</v>
      </c>
      <c r="C227" s="9">
        <f>C220</f>
        <v>0.0075</v>
      </c>
      <c r="D227" s="1" t="s">
        <v>36</v>
      </c>
    </row>
    <row r="228" spans="2:4" ht="12.75">
      <c r="B228" s="7" t="s">
        <v>100</v>
      </c>
      <c r="C228" s="3">
        <v>0.077</v>
      </c>
      <c r="D228" s="1" t="s">
        <v>21</v>
      </c>
    </row>
    <row r="229" spans="2:4" ht="12.75">
      <c r="B229" s="1" t="s">
        <v>23</v>
      </c>
      <c r="C229" s="3">
        <v>6</v>
      </c>
      <c r="D229" s="1" t="s">
        <v>21</v>
      </c>
    </row>
    <row r="230" ht="12.75">
      <c r="C230" s="2"/>
    </row>
    <row r="231" spans="2:4" ht="14.25">
      <c r="B231" s="7" t="s">
        <v>24</v>
      </c>
      <c r="C231" s="10">
        <f>(10.643*C227^1.85)/(140^1.85*C228^4.87)</f>
        <v>0.03534929053166698</v>
      </c>
      <c r="D231" s="1" t="s">
        <v>37</v>
      </c>
    </row>
    <row r="232" spans="2:4" ht="14.25">
      <c r="B232" s="7" t="s">
        <v>93</v>
      </c>
      <c r="C232" s="11">
        <f>C229*C231</f>
        <v>0.21209574319000188</v>
      </c>
      <c r="D232" s="1" t="s">
        <v>38</v>
      </c>
    </row>
    <row r="233" spans="2:6" ht="12.75">
      <c r="B233" s="7"/>
      <c r="C233" s="11"/>
      <c r="F233" s="5"/>
    </row>
    <row r="234" spans="2:5" ht="12.75">
      <c r="B234" s="16" t="s">
        <v>49</v>
      </c>
      <c r="C234" s="11"/>
      <c r="E234" s="1" t="s">
        <v>73</v>
      </c>
    </row>
    <row r="235" spans="2:3" ht="12.75">
      <c r="B235" s="7"/>
      <c r="C235" s="11" t="s">
        <v>70</v>
      </c>
    </row>
    <row r="236" spans="2:8" ht="12.75">
      <c r="B236" s="7" t="s">
        <v>87</v>
      </c>
      <c r="C236" s="17">
        <v>7</v>
      </c>
      <c r="D236" s="7" t="s">
        <v>72</v>
      </c>
      <c r="E236" s="1">
        <v>0.252</v>
      </c>
      <c r="G236" s="12" t="s">
        <v>50</v>
      </c>
      <c r="H236" s="6">
        <f>C236*E236*(POWER(F186,2)/19.62)</f>
        <v>0.2332262395692184</v>
      </c>
    </row>
    <row r="237" spans="2:8" ht="12.75">
      <c r="B237" s="7" t="s">
        <v>87</v>
      </c>
      <c r="C237" s="17">
        <v>1</v>
      </c>
      <c r="D237" s="7" t="s">
        <v>51</v>
      </c>
      <c r="E237" s="1">
        <v>0.252</v>
      </c>
      <c r="G237" s="12" t="s">
        <v>50</v>
      </c>
      <c r="H237" s="6">
        <f>C237*E237*(POWER(F190,2)/19.62)</f>
        <v>0.03473940576057186</v>
      </c>
    </row>
    <row r="238" spans="2:8" ht="12.75">
      <c r="B238" s="7" t="s">
        <v>102</v>
      </c>
      <c r="C238" s="17">
        <v>1</v>
      </c>
      <c r="D238" s="7" t="s">
        <v>51</v>
      </c>
      <c r="E238" s="1">
        <v>0.81</v>
      </c>
      <c r="G238" s="12" t="s">
        <v>50</v>
      </c>
      <c r="H238" s="6">
        <f>C238*E238*(POWER(F190,2)/19.62)</f>
        <v>0.111662375658981</v>
      </c>
    </row>
    <row r="239" spans="2:8" ht="12.75">
      <c r="B239" s="7" t="s">
        <v>103</v>
      </c>
      <c r="C239" s="17">
        <v>1</v>
      </c>
      <c r="D239" s="7" t="s">
        <v>51</v>
      </c>
      <c r="E239" s="1">
        <v>2.16</v>
      </c>
      <c r="G239" s="12" t="s">
        <v>50</v>
      </c>
      <c r="H239" s="6">
        <f>C239*E239*(POWER(F190,2)/19.62)</f>
        <v>0.297766335090616</v>
      </c>
    </row>
    <row r="240" spans="2:8" ht="12.75">
      <c r="B240" s="7" t="s">
        <v>105</v>
      </c>
      <c r="C240" s="17">
        <v>1</v>
      </c>
      <c r="D240" s="7" t="s">
        <v>51</v>
      </c>
      <c r="E240" s="1">
        <v>1.08</v>
      </c>
      <c r="G240" s="12" t="s">
        <v>50</v>
      </c>
      <c r="H240" s="6">
        <f>C240*E240*(POWER(F190,2)/19.62)</f>
        <v>0.148883167545308</v>
      </c>
    </row>
    <row r="241" spans="2:8" ht="12.75">
      <c r="B241" s="7" t="s">
        <v>109</v>
      </c>
      <c r="C241" s="17">
        <v>1</v>
      </c>
      <c r="D241" s="7" t="s">
        <v>51</v>
      </c>
      <c r="E241" s="1">
        <v>0.36</v>
      </c>
      <c r="G241" s="12" t="s">
        <v>50</v>
      </c>
      <c r="H241" s="6">
        <f>C241*E241*(POWER(F190,2)/19.62)</f>
        <v>0.04962772251510266</v>
      </c>
    </row>
    <row r="242" spans="2:8" ht="12.75">
      <c r="B242" s="7"/>
      <c r="C242" s="17"/>
      <c r="D242" s="7"/>
      <c r="G242" s="12"/>
      <c r="H242" s="6"/>
    </row>
    <row r="243" spans="2:8" ht="12.75">
      <c r="B243" s="7"/>
      <c r="C243" s="11"/>
      <c r="D243" s="7"/>
      <c r="G243" s="18" t="s">
        <v>81</v>
      </c>
      <c r="H243" s="19">
        <f>SUM(H236:H242)</f>
        <v>0.8759052461397979</v>
      </c>
    </row>
    <row r="244" spans="2:7" ht="12.75">
      <c r="B244" s="7"/>
      <c r="C244" s="11"/>
      <c r="D244" s="7"/>
      <c r="G244" s="12"/>
    </row>
    <row r="245" spans="2:7" ht="12.75">
      <c r="B245" s="16" t="s">
        <v>52</v>
      </c>
      <c r="C245" s="11"/>
      <c r="D245" s="13">
        <f>C225+C232+H243</f>
        <v>2.678719063254814</v>
      </c>
      <c r="E245" s="1" t="s">
        <v>11</v>
      </c>
      <c r="G245" s="12"/>
    </row>
    <row r="246" spans="2:7" ht="12.75">
      <c r="B246" s="16"/>
      <c r="C246" s="11"/>
      <c r="D246" s="13"/>
      <c r="G246" s="12"/>
    </row>
    <row r="247" spans="2:7" ht="12.75">
      <c r="B247" s="16"/>
      <c r="C247" s="11"/>
      <c r="D247" s="13"/>
      <c r="G247" s="12"/>
    </row>
    <row r="248" spans="2:3" ht="12.75">
      <c r="B248" s="1" t="s">
        <v>80</v>
      </c>
      <c r="C248" s="2"/>
    </row>
    <row r="249" ht="12.75">
      <c r="C249" s="2"/>
    </row>
    <row r="250" spans="2:4" ht="14.25">
      <c r="B250" s="7" t="s">
        <v>14</v>
      </c>
      <c r="C250" s="9">
        <f>C165/1000</f>
        <v>0.0075</v>
      </c>
      <c r="D250" s="1" t="s">
        <v>36</v>
      </c>
    </row>
    <row r="251" spans="2:4" ht="12.75">
      <c r="B251" s="7" t="s">
        <v>99</v>
      </c>
      <c r="C251" s="3">
        <f>C182</f>
        <v>0.077</v>
      </c>
      <c r="D251" s="1" t="s">
        <v>21</v>
      </c>
    </row>
    <row r="252" spans="2:4" ht="12.75">
      <c r="B252" s="1" t="s">
        <v>23</v>
      </c>
      <c r="C252" s="3">
        <f>C222</f>
        <v>45</v>
      </c>
      <c r="D252" s="1" t="s">
        <v>21</v>
      </c>
    </row>
    <row r="253" ht="12.75">
      <c r="C253" s="2"/>
    </row>
    <row r="254" spans="2:4" ht="14.25">
      <c r="B254" s="7" t="s">
        <v>24</v>
      </c>
      <c r="C254" s="10">
        <f>(10.643*C250^1.85)/(140^1.85*C251^4.87)</f>
        <v>0.03534929053166698</v>
      </c>
      <c r="D254" s="1" t="s">
        <v>37</v>
      </c>
    </row>
    <row r="255" spans="2:4" ht="14.25">
      <c r="B255" s="7" t="s">
        <v>93</v>
      </c>
      <c r="C255" s="11">
        <f>C252*C254</f>
        <v>1.5907180739250142</v>
      </c>
      <c r="D255" s="1" t="s">
        <v>38</v>
      </c>
    </row>
    <row r="256" spans="2:3" ht="12.75">
      <c r="B256" s="7"/>
      <c r="C256" s="11"/>
    </row>
    <row r="257" spans="2:4" ht="14.25">
      <c r="B257" s="7" t="s">
        <v>14</v>
      </c>
      <c r="C257" s="9">
        <f>C227</f>
        <v>0.0075</v>
      </c>
      <c r="D257" s="1" t="s">
        <v>36</v>
      </c>
    </row>
    <row r="258" spans="2:4" ht="12.75">
      <c r="B258" s="7" t="s">
        <v>100</v>
      </c>
      <c r="C258" s="3">
        <f>C228</f>
        <v>0.077</v>
      </c>
      <c r="D258" s="1" t="s">
        <v>21</v>
      </c>
    </row>
    <row r="259" spans="2:4" ht="12.75">
      <c r="B259" s="1" t="s">
        <v>23</v>
      </c>
      <c r="C259" s="3">
        <f>C229</f>
        <v>6</v>
      </c>
      <c r="D259" s="1" t="s">
        <v>21</v>
      </c>
    </row>
    <row r="260" ht="12.75">
      <c r="C260" s="2"/>
    </row>
    <row r="261" spans="2:4" ht="14.25">
      <c r="B261" s="7" t="s">
        <v>24</v>
      </c>
      <c r="C261" s="10">
        <f>(10.643*C257^1.85)/(140^1.85*C258^4.87)</f>
        <v>0.03534929053166698</v>
      </c>
      <c r="D261" s="1" t="s">
        <v>37</v>
      </c>
    </row>
    <row r="262" spans="2:4" ht="14.25">
      <c r="B262" s="7" t="s">
        <v>93</v>
      </c>
      <c r="C262" s="11">
        <f>C259*C261</f>
        <v>0.21209574319000188</v>
      </c>
      <c r="D262" s="1" t="s">
        <v>38</v>
      </c>
    </row>
    <row r="263" spans="2:6" ht="12.75">
      <c r="B263" s="7"/>
      <c r="C263" s="11"/>
      <c r="F263" s="5"/>
    </row>
    <row r="264" spans="2:5" ht="12.75">
      <c r="B264" s="16" t="s">
        <v>49</v>
      </c>
      <c r="C264" s="11"/>
      <c r="E264" s="1" t="s">
        <v>73</v>
      </c>
    </row>
    <row r="265" spans="2:3" ht="12.75">
      <c r="B265" s="7"/>
      <c r="C265" s="11" t="s">
        <v>70</v>
      </c>
    </row>
    <row r="266" spans="2:8" ht="12.75">
      <c r="B266" s="7" t="str">
        <f aca="true" t="shared" si="2" ref="B266:C271">B236</f>
        <v>Codos 90° 3":</v>
      </c>
      <c r="C266" s="17">
        <f t="shared" si="2"/>
        <v>7</v>
      </c>
      <c r="D266" s="7" t="s">
        <v>72</v>
      </c>
      <c r="E266" s="1">
        <f aca="true" t="shared" si="3" ref="E266:E271">E236</f>
        <v>0.252</v>
      </c>
      <c r="G266" s="12" t="s">
        <v>50</v>
      </c>
      <c r="H266" s="6">
        <f>C266*E266*(POWER(F188,2)/19.62)</f>
        <v>0.2332262395692184</v>
      </c>
    </row>
    <row r="267" spans="2:8" ht="12.75">
      <c r="B267" s="7" t="str">
        <f t="shared" si="2"/>
        <v>Codos 90° 3":</v>
      </c>
      <c r="C267" s="17">
        <f t="shared" si="2"/>
        <v>1</v>
      </c>
      <c r="D267" s="7" t="s">
        <v>51</v>
      </c>
      <c r="E267" s="1">
        <f t="shared" si="3"/>
        <v>0.252</v>
      </c>
      <c r="G267" s="12" t="s">
        <v>50</v>
      </c>
      <c r="H267" s="6">
        <f>C267*E267*(POWER(F190,2)/19.62)</f>
        <v>0.03473940576057186</v>
      </c>
    </row>
    <row r="268" spans="2:8" ht="12.75">
      <c r="B268" s="7" t="str">
        <f t="shared" si="2"/>
        <v>V. Mariposa 3":</v>
      </c>
      <c r="C268" s="17">
        <f t="shared" si="2"/>
        <v>1</v>
      </c>
      <c r="D268" s="7" t="s">
        <v>51</v>
      </c>
      <c r="E268" s="1">
        <f t="shared" si="3"/>
        <v>0.81</v>
      </c>
      <c r="G268" s="12" t="s">
        <v>50</v>
      </c>
      <c r="H268" s="6">
        <f>C268*E268*(POWER(F190,2)/19.62)</f>
        <v>0.111662375658981</v>
      </c>
    </row>
    <row r="269" spans="2:8" ht="12.75">
      <c r="B269" s="7" t="str">
        <f t="shared" si="2"/>
        <v>V. Check 3":</v>
      </c>
      <c r="C269" s="17">
        <f t="shared" si="2"/>
        <v>1</v>
      </c>
      <c r="D269" s="7" t="s">
        <v>51</v>
      </c>
      <c r="E269" s="1">
        <f t="shared" si="3"/>
        <v>2.16</v>
      </c>
      <c r="G269" s="12" t="s">
        <v>50</v>
      </c>
      <c r="H269" s="6">
        <f>C269*E269*(POWER(F190,2)/19.62)</f>
        <v>0.297766335090616</v>
      </c>
    </row>
    <row r="270" spans="2:8" ht="12.75">
      <c r="B270" s="7" t="str">
        <f t="shared" si="2"/>
        <v>Tee 3":</v>
      </c>
      <c r="C270" s="17">
        <f t="shared" si="2"/>
        <v>1</v>
      </c>
      <c r="D270" s="7" t="s">
        <v>51</v>
      </c>
      <c r="E270" s="1">
        <f t="shared" si="3"/>
        <v>1.08</v>
      </c>
      <c r="G270" s="12" t="s">
        <v>50</v>
      </c>
      <c r="H270" s="6">
        <f>C270*E270*(POWER(F190,2)/19.62)</f>
        <v>0.148883167545308</v>
      </c>
    </row>
    <row r="271" spans="2:8" ht="12.75">
      <c r="B271" s="7" t="str">
        <f t="shared" si="2"/>
        <v>Medidor de flujo 3":</v>
      </c>
      <c r="C271" s="17">
        <f t="shared" si="2"/>
        <v>1</v>
      </c>
      <c r="D271" s="7" t="s">
        <v>51</v>
      </c>
      <c r="E271" s="1">
        <f t="shared" si="3"/>
        <v>0.36</v>
      </c>
      <c r="G271" s="12" t="s">
        <v>50</v>
      </c>
      <c r="H271" s="6">
        <f>C271*E271*(POWER(F190,2)/19.62)</f>
        <v>0.04962772251510266</v>
      </c>
    </row>
    <row r="272" spans="2:8" ht="12.75">
      <c r="B272" s="7"/>
      <c r="C272" s="17"/>
      <c r="D272" s="7"/>
      <c r="G272" s="12"/>
      <c r="H272" s="6"/>
    </row>
    <row r="273" spans="2:8" ht="12.75">
      <c r="B273" s="7"/>
      <c r="C273" s="11"/>
      <c r="D273" s="7"/>
      <c r="G273" s="18" t="s">
        <v>81</v>
      </c>
      <c r="H273" s="19">
        <f>SUM(H266:H272)</f>
        <v>0.8759052461397979</v>
      </c>
    </row>
    <row r="274" spans="2:7" ht="12.75">
      <c r="B274" s="7"/>
      <c r="C274" s="11"/>
      <c r="D274" s="7"/>
      <c r="G274" s="12"/>
    </row>
    <row r="275" spans="2:7" ht="12.75">
      <c r="B275" s="16" t="s">
        <v>52</v>
      </c>
      <c r="C275" s="11"/>
      <c r="D275" s="13">
        <f>C255+C262+H273</f>
        <v>2.678719063254814</v>
      </c>
      <c r="E275" s="1" t="s">
        <v>11</v>
      </c>
      <c r="G275" s="12"/>
    </row>
    <row r="276" spans="2:7" ht="12.75">
      <c r="B276" s="16"/>
      <c r="C276" s="11"/>
      <c r="D276" s="13"/>
      <c r="G276" s="12"/>
    </row>
    <row r="278" ht="12.75">
      <c r="C278" s="2" t="s">
        <v>65</v>
      </c>
    </row>
    <row r="280" ht="12.75">
      <c r="B280" s="1" t="s">
        <v>53</v>
      </c>
    </row>
    <row r="282" ht="12.75">
      <c r="C282" s="1" t="s">
        <v>54</v>
      </c>
    </row>
    <row r="284" ht="12.75">
      <c r="B284" s="16" t="s">
        <v>55</v>
      </c>
    </row>
    <row r="286" spans="2:5" ht="12.75">
      <c r="B286" s="1" t="s">
        <v>77</v>
      </c>
      <c r="D286" s="5">
        <f>C164</f>
        <v>7.5</v>
      </c>
      <c r="E286" s="1" t="s">
        <v>78</v>
      </c>
    </row>
    <row r="287" spans="2:8" ht="12.75">
      <c r="B287" s="1" t="s">
        <v>58</v>
      </c>
      <c r="D287" s="6">
        <f>D275</f>
        <v>2.678719063254814</v>
      </c>
      <c r="E287" s="15" t="s">
        <v>61</v>
      </c>
      <c r="F287" s="5">
        <v>6</v>
      </c>
      <c r="G287" s="15" t="s">
        <v>63</v>
      </c>
      <c r="H287" s="23">
        <f>D287+F287</f>
        <v>8.678719063254814</v>
      </c>
    </row>
    <row r="288" spans="4:6" ht="12.75">
      <c r="D288" s="13" t="s">
        <v>62</v>
      </c>
      <c r="E288" s="14"/>
      <c r="F288" s="1" t="s">
        <v>74</v>
      </c>
    </row>
    <row r="289" spans="2:4" ht="12.75">
      <c r="B289" s="1" t="s">
        <v>60</v>
      </c>
      <c r="D289" s="6">
        <v>1.03</v>
      </c>
    </row>
    <row r="290" spans="2:4" ht="12.75">
      <c r="B290" s="1" t="s">
        <v>56</v>
      </c>
      <c r="D290" s="1">
        <v>76</v>
      </c>
    </row>
    <row r="291" spans="2:4" ht="12.75">
      <c r="B291" s="1" t="s">
        <v>57</v>
      </c>
      <c r="D291" s="1">
        <v>0.6</v>
      </c>
    </row>
    <row r="294" spans="3:6" ht="12.75">
      <c r="C294" s="1" t="s">
        <v>59</v>
      </c>
      <c r="E294" s="1">
        <f>(D286*H287*D289)/(D290*D291)</f>
        <v>1.4702435255184965</v>
      </c>
      <c r="F294" s="1" t="s">
        <v>64</v>
      </c>
    </row>
    <row r="296" ht="12.75">
      <c r="B296" s="1" t="s">
        <v>82</v>
      </c>
    </row>
    <row r="297" ht="12.75">
      <c r="B297" s="1" t="s">
        <v>129</v>
      </c>
    </row>
    <row r="300" spans="2:8" ht="12.75">
      <c r="B300" s="26" t="s">
        <v>67</v>
      </c>
      <c r="C300" s="26"/>
      <c r="D300" s="26"/>
      <c r="E300" s="26"/>
      <c r="F300" s="26"/>
      <c r="G300" s="26"/>
      <c r="H300" s="26"/>
    </row>
    <row r="301" spans="2:8" ht="12.75">
      <c r="B301" s="26" t="s">
        <v>110</v>
      </c>
      <c r="C301" s="26"/>
      <c r="D301" s="26"/>
      <c r="E301" s="26"/>
      <c r="F301" s="26"/>
      <c r="G301" s="26"/>
      <c r="H301" s="26"/>
    </row>
    <row r="302" ht="12.75">
      <c r="C302" s="1" t="s">
        <v>83</v>
      </c>
    </row>
    <row r="303" ht="12.75">
      <c r="C303" s="2" t="s">
        <v>17</v>
      </c>
    </row>
    <row r="305" ht="12.75">
      <c r="B305" s="1" t="s">
        <v>27</v>
      </c>
    </row>
    <row r="307" spans="2:4" ht="12.75">
      <c r="B307" s="1" t="s">
        <v>8</v>
      </c>
      <c r="C307" s="4">
        <v>2</v>
      </c>
      <c r="D307" s="1" t="s">
        <v>2</v>
      </c>
    </row>
    <row r="308" spans="2:4" ht="12.75">
      <c r="B308" s="1" t="s">
        <v>0</v>
      </c>
      <c r="C308" s="3">
        <v>3</v>
      </c>
      <c r="D308" s="1" t="s">
        <v>2</v>
      </c>
    </row>
    <row r="310" ht="12.75">
      <c r="B310" s="1" t="s">
        <v>28</v>
      </c>
    </row>
    <row r="312" spans="2:4" ht="12.75">
      <c r="B312" s="1" t="s">
        <v>1</v>
      </c>
      <c r="C312" s="21">
        <v>2</v>
      </c>
      <c r="D312" s="1" t="s">
        <v>4</v>
      </c>
    </row>
    <row r="313" spans="2:4" ht="12.75">
      <c r="B313" s="1" t="s">
        <v>75</v>
      </c>
      <c r="C313" s="21">
        <v>2</v>
      </c>
      <c r="D313" s="1" t="s">
        <v>4</v>
      </c>
    </row>
    <row r="314" spans="2:4" ht="12.75">
      <c r="B314" s="1" t="s">
        <v>3</v>
      </c>
      <c r="C314" s="21">
        <v>2</v>
      </c>
      <c r="D314" s="1" t="s">
        <v>4</v>
      </c>
    </row>
    <row r="315" spans="2:4" ht="14.25">
      <c r="B315" s="1" t="s">
        <v>76</v>
      </c>
      <c r="C315" s="21">
        <v>2</v>
      </c>
      <c r="D315" s="1" t="s">
        <v>4</v>
      </c>
    </row>
    <row r="317" ht="12.75">
      <c r="B317" s="1" t="s">
        <v>29</v>
      </c>
    </row>
    <row r="319" ht="12.75">
      <c r="B319" s="1" t="s">
        <v>39</v>
      </c>
    </row>
    <row r="321" ht="15">
      <c r="B321" s="1" t="s">
        <v>66</v>
      </c>
    </row>
    <row r="323" spans="2:4" ht="12.75">
      <c r="B323" s="1" t="s">
        <v>5</v>
      </c>
      <c r="C323" s="5">
        <f>(((4*C315/1000)/(3.1416*C307))^0.5)/0.0254</f>
        <v>1.4048204961632236</v>
      </c>
      <c r="D323" s="1" t="s">
        <v>7</v>
      </c>
    </row>
    <row r="324" spans="2:4" ht="12.75">
      <c r="B324" s="1" t="s">
        <v>6</v>
      </c>
      <c r="C324" s="20">
        <v>3</v>
      </c>
      <c r="D324" s="1" t="s">
        <v>86</v>
      </c>
    </row>
    <row r="325" ht="12.75">
      <c r="C325" s="20"/>
    </row>
    <row r="328" ht="12.75">
      <c r="C328" s="2" t="s">
        <v>16</v>
      </c>
    </row>
    <row r="330" ht="12.75">
      <c r="B330" s="1" t="s">
        <v>9</v>
      </c>
    </row>
    <row r="331" spans="2:4" ht="12.75">
      <c r="B331" s="1" t="s">
        <v>10</v>
      </c>
      <c r="C331" s="2">
        <v>0.077</v>
      </c>
      <c r="D331" s="1" t="s">
        <v>11</v>
      </c>
    </row>
    <row r="332" spans="2:4" ht="14.25">
      <c r="B332" s="1" t="s">
        <v>12</v>
      </c>
      <c r="C332" s="6">
        <f>(C331^2)*3.1416/4</f>
        <v>0.0046566366</v>
      </c>
      <c r="D332" s="1" t="s">
        <v>32</v>
      </c>
    </row>
    <row r="333" spans="3:5" ht="12.75">
      <c r="C333" s="5"/>
      <c r="E333" s="5"/>
    </row>
    <row r="334" spans="2:3" ht="12.75">
      <c r="B334" s="1" t="s">
        <v>13</v>
      </c>
      <c r="C334" s="5"/>
    </row>
    <row r="335" spans="2:7" ht="14.25">
      <c r="B335" s="7" t="s">
        <v>31</v>
      </c>
      <c r="C335" s="8">
        <f>C312</f>
        <v>2</v>
      </c>
      <c r="D335" s="1" t="s">
        <v>4</v>
      </c>
      <c r="E335" s="1" t="s">
        <v>92</v>
      </c>
      <c r="F335" s="8">
        <f>C335/(1000*C332)</f>
        <v>0.4294945411888057</v>
      </c>
      <c r="G335" s="1" t="s">
        <v>2</v>
      </c>
    </row>
    <row r="336" spans="2:7" ht="14.25">
      <c r="B336" s="7" t="s">
        <v>25</v>
      </c>
      <c r="C336" s="8">
        <f>C313</f>
        <v>2</v>
      </c>
      <c r="D336" s="1" t="s">
        <v>4</v>
      </c>
      <c r="E336" s="1" t="s">
        <v>92</v>
      </c>
      <c r="F336" s="8">
        <f>C336/(1000*C332)</f>
        <v>0.4294945411888057</v>
      </c>
      <c r="G336" s="1" t="s">
        <v>2</v>
      </c>
    </row>
    <row r="337" spans="2:7" ht="14.25">
      <c r="B337" s="7" t="s">
        <v>26</v>
      </c>
      <c r="C337" s="8">
        <f>C314</f>
        <v>2</v>
      </c>
      <c r="D337" s="1" t="s">
        <v>4</v>
      </c>
      <c r="E337" s="1" t="s">
        <v>92</v>
      </c>
      <c r="F337" s="8">
        <f>C337/(1000*C332)</f>
        <v>0.4294945411888057</v>
      </c>
      <c r="G337" s="1" t="s">
        <v>2</v>
      </c>
    </row>
    <row r="338" spans="2:6" ht="12.75">
      <c r="B338" s="7"/>
      <c r="C338" s="8"/>
      <c r="F338" s="8"/>
    </row>
    <row r="339" spans="2:7" ht="12.75">
      <c r="B339" s="22" t="s">
        <v>69</v>
      </c>
      <c r="C339" s="5">
        <v>2</v>
      </c>
      <c r="D339" s="1" t="s">
        <v>7</v>
      </c>
      <c r="E339" s="1" t="s">
        <v>68</v>
      </c>
      <c r="F339" s="5">
        <f>C336/(785.4*(POWER((C339*0.0254),2)))</f>
        <v>0.9867603132201428</v>
      </c>
      <c r="G339" s="1" t="s">
        <v>2</v>
      </c>
    </row>
    <row r="341" ht="12.75">
      <c r="C341" s="2" t="s">
        <v>15</v>
      </c>
    </row>
    <row r="342" ht="12.75">
      <c r="C342" s="2"/>
    </row>
    <row r="343" spans="2:3" ht="12.75">
      <c r="B343" s="1" t="s">
        <v>40</v>
      </c>
      <c r="C343" s="2"/>
    </row>
    <row r="344" spans="2:3" ht="12.75">
      <c r="B344" s="1" t="s">
        <v>18</v>
      </c>
      <c r="C344" s="2"/>
    </row>
    <row r="345" ht="14.25">
      <c r="C345" s="1" t="s">
        <v>33</v>
      </c>
    </row>
    <row r="346" ht="12.75">
      <c r="C346" s="2"/>
    </row>
    <row r="347" ht="12.75">
      <c r="C347" s="2"/>
    </row>
    <row r="348" spans="2:3" ht="12.75">
      <c r="B348" s="1" t="s">
        <v>30</v>
      </c>
      <c r="C348" s="2"/>
    </row>
    <row r="349" spans="2:3" ht="14.25">
      <c r="B349" s="1" t="s">
        <v>34</v>
      </c>
      <c r="C349" s="2"/>
    </row>
    <row r="350" spans="2:3" ht="14.25">
      <c r="B350" s="1" t="s">
        <v>35</v>
      </c>
      <c r="C350" s="2"/>
    </row>
    <row r="351" spans="2:3" ht="12.75">
      <c r="B351" s="1" t="s">
        <v>19</v>
      </c>
      <c r="C351" s="2"/>
    </row>
    <row r="352" spans="2:3" ht="12.75">
      <c r="B352" s="1" t="s">
        <v>20</v>
      </c>
      <c r="C352" s="2"/>
    </row>
    <row r="353" ht="12.75">
      <c r="C353" s="2"/>
    </row>
    <row r="354" ht="12.75">
      <c r="C354" s="2"/>
    </row>
    <row r="355" spans="2:3" ht="12.75">
      <c r="B355" s="1" t="s">
        <v>41</v>
      </c>
      <c r="C355" s="2"/>
    </row>
    <row r="356" spans="2:3" ht="12.75">
      <c r="B356" s="1" t="s">
        <v>42</v>
      </c>
      <c r="C356" s="2"/>
    </row>
    <row r="357" ht="14.25">
      <c r="C357" s="12" t="s">
        <v>48</v>
      </c>
    </row>
    <row r="358" ht="12.75">
      <c r="C358" s="12"/>
    </row>
    <row r="359" spans="2:3" ht="12.75">
      <c r="B359" s="1" t="s">
        <v>43</v>
      </c>
      <c r="C359" s="12"/>
    </row>
    <row r="360" ht="12.75">
      <c r="C360" s="12"/>
    </row>
    <row r="361" spans="2:3" ht="12.75">
      <c r="B361" s="12" t="s">
        <v>44</v>
      </c>
      <c r="C361" s="12"/>
    </row>
    <row r="362" spans="2:3" ht="12.75">
      <c r="B362" s="1" t="s">
        <v>45</v>
      </c>
      <c r="C362" s="12"/>
    </row>
    <row r="363" spans="2:3" ht="12.75">
      <c r="B363" s="1" t="s">
        <v>46</v>
      </c>
      <c r="C363" s="12"/>
    </row>
    <row r="364" spans="2:3" ht="14.25">
      <c r="B364" s="1" t="s">
        <v>47</v>
      </c>
      <c r="C364" s="2"/>
    </row>
    <row r="365" ht="12.75">
      <c r="C365" s="2"/>
    </row>
    <row r="366" ht="12.75">
      <c r="C366" s="2"/>
    </row>
    <row r="367" spans="2:3" ht="12.75">
      <c r="B367" s="1" t="s">
        <v>79</v>
      </c>
      <c r="C367" s="2"/>
    </row>
    <row r="368" ht="12.75">
      <c r="C368" s="2"/>
    </row>
    <row r="369" spans="2:4" ht="14.25">
      <c r="B369" s="7" t="s">
        <v>14</v>
      </c>
      <c r="C369" s="9">
        <f>C312/1000</f>
        <v>0.002</v>
      </c>
      <c r="D369" s="1" t="s">
        <v>36</v>
      </c>
    </row>
    <row r="370" spans="2:4" ht="12.75">
      <c r="B370" s="7" t="s">
        <v>22</v>
      </c>
      <c r="C370" s="3">
        <f>C331</f>
        <v>0.077</v>
      </c>
      <c r="D370" s="1" t="s">
        <v>21</v>
      </c>
    </row>
    <row r="371" spans="2:4" ht="12.75">
      <c r="B371" s="1" t="s">
        <v>23</v>
      </c>
      <c r="C371" s="3">
        <v>90</v>
      </c>
      <c r="D371" s="1" t="s">
        <v>21</v>
      </c>
    </row>
    <row r="372" ht="12.75">
      <c r="C372" s="2"/>
    </row>
    <row r="373" spans="2:4" ht="14.25">
      <c r="B373" s="7" t="s">
        <v>24</v>
      </c>
      <c r="C373" s="10">
        <f>(10.643*C369^1.85)/(140^1.85*C370^4.87)</f>
        <v>0.003064946206534989</v>
      </c>
      <c r="D373" s="1" t="s">
        <v>37</v>
      </c>
    </row>
    <row r="374" spans="2:4" ht="14.25">
      <c r="B374" s="7" t="s">
        <v>93</v>
      </c>
      <c r="C374" s="11">
        <f>C371*C373</f>
        <v>0.275845158588149</v>
      </c>
      <c r="D374" s="1" t="s">
        <v>38</v>
      </c>
    </row>
    <row r="375" spans="2:6" ht="12.75">
      <c r="B375" s="7"/>
      <c r="C375" s="11"/>
      <c r="F375" s="5"/>
    </row>
    <row r="376" spans="2:5" ht="12.75">
      <c r="B376" s="16" t="s">
        <v>49</v>
      </c>
      <c r="C376" s="11"/>
      <c r="E376" s="1" t="s">
        <v>73</v>
      </c>
    </row>
    <row r="377" spans="2:3" ht="12.75">
      <c r="B377" s="7"/>
      <c r="C377" s="11" t="s">
        <v>70</v>
      </c>
    </row>
    <row r="378" spans="2:8" ht="12.75">
      <c r="B378" s="7" t="s">
        <v>87</v>
      </c>
      <c r="C378" s="17">
        <v>7</v>
      </c>
      <c r="D378" s="7" t="s">
        <v>72</v>
      </c>
      <c r="E378" s="1">
        <v>0.252</v>
      </c>
      <c r="G378" s="12" t="s">
        <v>50</v>
      </c>
      <c r="H378" s="6">
        <f>C378*E378*(POWER(F335,2)/19.62)</f>
        <v>0.016584977036033306</v>
      </c>
    </row>
    <row r="379" spans="2:8" ht="12.75">
      <c r="B379" s="7" t="s">
        <v>88</v>
      </c>
      <c r="C379" s="17">
        <v>1</v>
      </c>
      <c r="D379" s="7" t="s">
        <v>72</v>
      </c>
      <c r="E379" s="1">
        <v>0.266</v>
      </c>
      <c r="G379" s="12" t="s">
        <v>50</v>
      </c>
      <c r="H379" s="6">
        <f>C379*E379*(POWER(F339,2)/19.62)</f>
        <v>0.013200974189017308</v>
      </c>
    </row>
    <row r="380" spans="2:8" ht="12.75">
      <c r="B380" s="7" t="s">
        <v>89</v>
      </c>
      <c r="C380" s="17">
        <v>1</v>
      </c>
      <c r="D380" s="7" t="s">
        <v>51</v>
      </c>
      <c r="E380" s="1">
        <v>0.855</v>
      </c>
      <c r="G380" s="12" t="s">
        <v>50</v>
      </c>
      <c r="H380" s="6">
        <f>C380*E380*(POWER(F339,2)/19.62)</f>
        <v>0.042431702750412775</v>
      </c>
    </row>
    <row r="381" spans="2:8" ht="12.75">
      <c r="B381" s="7" t="s">
        <v>90</v>
      </c>
      <c r="C381" s="17">
        <v>1</v>
      </c>
      <c r="D381" s="7" t="s">
        <v>51</v>
      </c>
      <c r="E381" s="1">
        <v>2.28</v>
      </c>
      <c r="G381" s="12" t="s">
        <v>50</v>
      </c>
      <c r="H381" s="6">
        <f>C381*E381*(POWER(F339,2)/19.62)</f>
        <v>0.11315120733443405</v>
      </c>
    </row>
    <row r="382" spans="2:8" ht="12.75">
      <c r="B382" s="7" t="s">
        <v>91</v>
      </c>
      <c r="C382" s="17">
        <v>1</v>
      </c>
      <c r="D382" s="7" t="s">
        <v>51</v>
      </c>
      <c r="E382" s="1">
        <v>0.42</v>
      </c>
      <c r="G382" s="12" t="s">
        <v>50</v>
      </c>
      <c r="H382" s="6">
        <f>C382*E382*(POWER(F339,2)/19.62)</f>
        <v>0.020843643456343118</v>
      </c>
    </row>
    <row r="383" spans="2:8" ht="12.75">
      <c r="B383" s="7"/>
      <c r="C383" s="17"/>
      <c r="D383" s="7"/>
      <c r="G383" s="12"/>
      <c r="H383" s="6"/>
    </row>
    <row r="384" spans="2:8" ht="12.75">
      <c r="B384" s="7"/>
      <c r="C384" s="11"/>
      <c r="D384" s="7"/>
      <c r="G384" s="18" t="s">
        <v>81</v>
      </c>
      <c r="H384" s="19">
        <f>SUM(H378:H383)</f>
        <v>0.20621250476624056</v>
      </c>
    </row>
    <row r="385" spans="2:7" ht="12.75">
      <c r="B385" s="7"/>
      <c r="C385" s="11"/>
      <c r="D385" s="7"/>
      <c r="G385" s="12"/>
    </row>
    <row r="386" spans="2:7" ht="12.75">
      <c r="B386" s="16" t="s">
        <v>52</v>
      </c>
      <c r="C386" s="11"/>
      <c r="D386" s="13">
        <f>C374+H384</f>
        <v>0.4820576633543896</v>
      </c>
      <c r="E386" s="1" t="s">
        <v>11</v>
      </c>
      <c r="G386" s="12"/>
    </row>
    <row r="387" spans="2:7" ht="12.75">
      <c r="B387" s="16"/>
      <c r="C387" s="11"/>
      <c r="D387" s="13"/>
      <c r="G387" s="12"/>
    </row>
    <row r="388" spans="2:7" ht="12.75">
      <c r="B388" s="16"/>
      <c r="C388" s="11"/>
      <c r="D388" s="13"/>
      <c r="G388" s="12"/>
    </row>
    <row r="389" spans="2:3" ht="12.75">
      <c r="B389" s="1" t="s">
        <v>80</v>
      </c>
      <c r="C389" s="2"/>
    </row>
    <row r="390" ht="12.75">
      <c r="C390" s="2"/>
    </row>
    <row r="391" spans="2:4" ht="14.25">
      <c r="B391" s="7" t="s">
        <v>14</v>
      </c>
      <c r="C391" s="9">
        <f>C314/1000</f>
        <v>0.002</v>
      </c>
      <c r="D391" s="1" t="s">
        <v>36</v>
      </c>
    </row>
    <row r="392" spans="2:4" ht="12.75">
      <c r="B392" s="7" t="s">
        <v>22</v>
      </c>
      <c r="C392" s="3">
        <f>C331</f>
        <v>0.077</v>
      </c>
      <c r="D392" s="1" t="s">
        <v>21</v>
      </c>
    </row>
    <row r="393" spans="2:4" ht="12.75">
      <c r="B393" s="1" t="s">
        <v>23</v>
      </c>
      <c r="C393" s="3">
        <f>C371</f>
        <v>90</v>
      </c>
      <c r="D393" s="1" t="s">
        <v>21</v>
      </c>
    </row>
    <row r="394" ht="12.75">
      <c r="C394" s="2"/>
    </row>
    <row r="395" spans="2:4" ht="14.25">
      <c r="B395" s="7" t="s">
        <v>24</v>
      </c>
      <c r="C395" s="10">
        <f>(10.643*C391^1.85)/(140^1.85*C392^4.87)</f>
        <v>0.003064946206534989</v>
      </c>
      <c r="D395" s="1" t="s">
        <v>37</v>
      </c>
    </row>
    <row r="396" spans="2:4" ht="14.25">
      <c r="B396" s="7" t="s">
        <v>93</v>
      </c>
      <c r="C396" s="11">
        <f>C393*C395</f>
        <v>0.275845158588149</v>
      </c>
      <c r="D396" s="1" t="s">
        <v>38</v>
      </c>
    </row>
    <row r="397" spans="2:6" ht="12.75">
      <c r="B397" s="7"/>
      <c r="C397" s="11"/>
      <c r="F397" s="5"/>
    </row>
    <row r="398" spans="2:5" ht="12.75">
      <c r="B398" s="16" t="s">
        <v>49</v>
      </c>
      <c r="C398" s="11"/>
      <c r="E398" s="1" t="s">
        <v>73</v>
      </c>
    </row>
    <row r="399" spans="2:3" ht="12.75">
      <c r="B399" s="7"/>
      <c r="C399" s="11" t="s">
        <v>70</v>
      </c>
    </row>
    <row r="400" spans="2:8" ht="12.75">
      <c r="B400" s="7" t="str">
        <f aca="true" t="shared" si="4" ref="B400:C404">B378</f>
        <v>Codos 90° 3":</v>
      </c>
      <c r="C400" s="17">
        <f t="shared" si="4"/>
        <v>7</v>
      </c>
      <c r="D400" s="7" t="s">
        <v>72</v>
      </c>
      <c r="E400" s="1">
        <f>E378</f>
        <v>0.252</v>
      </c>
      <c r="G400" s="12" t="s">
        <v>50</v>
      </c>
      <c r="H400" s="6">
        <f>C400*E400*(POWER(F337,2)/19.62)</f>
        <v>0.016584977036033306</v>
      </c>
    </row>
    <row r="401" spans="2:8" ht="12.75">
      <c r="B401" s="7" t="str">
        <f t="shared" si="4"/>
        <v>Codos 90° 2":</v>
      </c>
      <c r="C401" s="17">
        <f t="shared" si="4"/>
        <v>1</v>
      </c>
      <c r="D401" s="7" t="s">
        <v>51</v>
      </c>
      <c r="E401" s="1">
        <f>E379</f>
        <v>0.266</v>
      </c>
      <c r="G401" s="12" t="s">
        <v>50</v>
      </c>
      <c r="H401" s="6">
        <f>C401*E401*(POWER(F339,2)/19.62)</f>
        <v>0.013200974189017308</v>
      </c>
    </row>
    <row r="402" spans="2:8" ht="12.75">
      <c r="B402" s="7" t="str">
        <f t="shared" si="4"/>
        <v>V. Mariposa 2":</v>
      </c>
      <c r="C402" s="17">
        <f t="shared" si="4"/>
        <v>1</v>
      </c>
      <c r="D402" s="7" t="s">
        <v>51</v>
      </c>
      <c r="E402" s="1">
        <f>E380</f>
        <v>0.855</v>
      </c>
      <c r="G402" s="12" t="s">
        <v>50</v>
      </c>
      <c r="H402" s="6">
        <f>C402*E402*(POWER(F339,2)/19.62)</f>
        <v>0.042431702750412775</v>
      </c>
    </row>
    <row r="403" spans="2:8" ht="12.75">
      <c r="B403" s="7" t="str">
        <f t="shared" si="4"/>
        <v>V. Check 2":</v>
      </c>
      <c r="C403" s="17">
        <f t="shared" si="4"/>
        <v>1</v>
      </c>
      <c r="D403" s="7" t="s">
        <v>51</v>
      </c>
      <c r="E403" s="1">
        <f>E381</f>
        <v>2.28</v>
      </c>
      <c r="G403" s="12" t="s">
        <v>50</v>
      </c>
      <c r="H403" s="6">
        <f>C403*E403*(POWER(F339,2)/19.62)</f>
        <v>0.11315120733443405</v>
      </c>
    </row>
    <row r="404" spans="2:8" ht="12.75">
      <c r="B404" s="7" t="str">
        <f t="shared" si="4"/>
        <v>Junta de Exp. 2":</v>
      </c>
      <c r="C404" s="17">
        <f t="shared" si="4"/>
        <v>1</v>
      </c>
      <c r="D404" s="7" t="s">
        <v>51</v>
      </c>
      <c r="E404" s="1">
        <f>E382</f>
        <v>0.42</v>
      </c>
      <c r="G404" s="12" t="s">
        <v>50</v>
      </c>
      <c r="H404" s="6">
        <f>C404*E404*(POWER(F339,2)/19.62)</f>
        <v>0.020843643456343118</v>
      </c>
    </row>
    <row r="405" spans="2:8" ht="12.75">
      <c r="B405" s="7"/>
      <c r="C405" s="17"/>
      <c r="D405" s="7"/>
      <c r="G405" s="12"/>
      <c r="H405" s="6"/>
    </row>
    <row r="406" spans="2:8" ht="12.75">
      <c r="B406" s="7"/>
      <c r="C406" s="11"/>
      <c r="D406" s="7"/>
      <c r="G406" s="18" t="s">
        <v>81</v>
      </c>
      <c r="H406" s="19">
        <f>SUM(H400:H405)</f>
        <v>0.20621250476624056</v>
      </c>
    </row>
    <row r="407" spans="2:7" ht="12.75">
      <c r="B407" s="7"/>
      <c r="C407" s="11"/>
      <c r="D407" s="7"/>
      <c r="G407" s="12"/>
    </row>
    <row r="408" spans="2:7" ht="12.75">
      <c r="B408" s="16" t="s">
        <v>52</v>
      </c>
      <c r="C408" s="11"/>
      <c r="D408" s="13">
        <f>C396+H406</f>
        <v>0.4820576633543896</v>
      </c>
      <c r="E408" s="1" t="s">
        <v>11</v>
      </c>
      <c r="G408" s="12"/>
    </row>
    <row r="409" spans="2:7" ht="12.75">
      <c r="B409" s="16"/>
      <c r="C409" s="11"/>
      <c r="D409" s="13"/>
      <c r="G409" s="12"/>
    </row>
    <row r="411" ht="12.75">
      <c r="C411" s="2" t="s">
        <v>65</v>
      </c>
    </row>
    <row r="413" ht="12.75">
      <c r="B413" s="1" t="s">
        <v>53</v>
      </c>
    </row>
    <row r="415" ht="12.75">
      <c r="C415" s="1" t="s">
        <v>54</v>
      </c>
    </row>
    <row r="417" ht="12.75">
      <c r="B417" s="16" t="s">
        <v>55</v>
      </c>
    </row>
    <row r="419" spans="2:5" ht="12.75">
      <c r="B419" s="1" t="s">
        <v>77</v>
      </c>
      <c r="D419" s="5">
        <f>C313</f>
        <v>2</v>
      </c>
      <c r="E419" s="1" t="s">
        <v>78</v>
      </c>
    </row>
    <row r="420" spans="2:8" ht="12.75">
      <c r="B420" s="1" t="s">
        <v>58</v>
      </c>
      <c r="D420" s="6">
        <f>D408</f>
        <v>0.4820576633543896</v>
      </c>
      <c r="E420" s="15" t="s">
        <v>61</v>
      </c>
      <c r="F420" s="5">
        <v>4.7</v>
      </c>
      <c r="G420" s="15" t="s">
        <v>63</v>
      </c>
      <c r="H420" s="23">
        <f>D420+F420</f>
        <v>5.1820576633543896</v>
      </c>
    </row>
    <row r="421" spans="4:6" ht="12.75">
      <c r="D421" s="13" t="s">
        <v>62</v>
      </c>
      <c r="E421" s="14"/>
      <c r="F421" s="1" t="s">
        <v>74</v>
      </c>
    </row>
    <row r="422" spans="2:4" ht="12.75">
      <c r="B422" s="1" t="s">
        <v>60</v>
      </c>
      <c r="D422" s="6">
        <v>1.03</v>
      </c>
    </row>
    <row r="423" spans="2:4" ht="12.75">
      <c r="B423" s="1" t="s">
        <v>56</v>
      </c>
      <c r="D423" s="1">
        <v>76</v>
      </c>
    </row>
    <row r="424" spans="2:4" ht="12.75">
      <c r="B424" s="1" t="s">
        <v>57</v>
      </c>
      <c r="D424" s="1">
        <v>0.55</v>
      </c>
    </row>
    <row r="427" spans="3:6" ht="12.75">
      <c r="C427" s="1" t="s">
        <v>59</v>
      </c>
      <c r="E427" s="1">
        <f>(D419*H420*D422)/(D423*D424)</f>
        <v>0.25538370302655605</v>
      </c>
      <c r="F427" s="1" t="s">
        <v>64</v>
      </c>
    </row>
    <row r="429" ht="12.75">
      <c r="B429" s="1" t="s">
        <v>82</v>
      </c>
    </row>
    <row r="430" ht="12.75">
      <c r="B430" s="1" t="s">
        <v>127</v>
      </c>
    </row>
    <row r="433" spans="2:8" ht="12.75">
      <c r="B433" s="26" t="s">
        <v>67</v>
      </c>
      <c r="C433" s="26"/>
      <c r="D433" s="26"/>
      <c r="E433" s="26"/>
      <c r="F433" s="26"/>
      <c r="G433" s="26"/>
      <c r="H433" s="26"/>
    </row>
    <row r="434" spans="2:8" ht="12.75">
      <c r="B434" s="26" t="s">
        <v>104</v>
      </c>
      <c r="C434" s="26"/>
      <c r="D434" s="26"/>
      <c r="E434" s="26"/>
      <c r="F434" s="26"/>
      <c r="G434" s="26"/>
      <c r="H434" s="26"/>
    </row>
    <row r="435" ht="12.75">
      <c r="C435" s="1" t="s">
        <v>83</v>
      </c>
    </row>
    <row r="436" ht="12.75">
      <c r="C436" s="2" t="s">
        <v>17</v>
      </c>
    </row>
    <row r="438" ht="12.75">
      <c r="B438" s="1" t="s">
        <v>27</v>
      </c>
    </row>
    <row r="440" spans="2:4" ht="12.75">
      <c r="B440" s="1" t="s">
        <v>8</v>
      </c>
      <c r="C440" s="4">
        <v>2</v>
      </c>
      <c r="D440" s="1" t="s">
        <v>2</v>
      </c>
    </row>
    <row r="441" spans="2:4" ht="12.75">
      <c r="B441" s="1" t="s">
        <v>0</v>
      </c>
      <c r="C441" s="3">
        <v>3</v>
      </c>
      <c r="D441" s="1" t="s">
        <v>2</v>
      </c>
    </row>
    <row r="443" ht="12.75">
      <c r="B443" s="1" t="s">
        <v>28</v>
      </c>
    </row>
    <row r="445" spans="2:4" ht="12.75">
      <c r="B445" s="1" t="s">
        <v>1</v>
      </c>
      <c r="C445" s="21">
        <v>14</v>
      </c>
      <c r="D445" s="1" t="s">
        <v>4</v>
      </c>
    </row>
    <row r="446" spans="2:4" ht="12.75">
      <c r="B446" s="1" t="s">
        <v>75</v>
      </c>
      <c r="C446" s="21">
        <v>14</v>
      </c>
      <c r="D446" s="1" t="s">
        <v>4</v>
      </c>
    </row>
    <row r="447" spans="2:4" ht="12.75">
      <c r="B447" s="1" t="s">
        <v>3</v>
      </c>
      <c r="C447" s="21">
        <v>14</v>
      </c>
      <c r="D447" s="1" t="s">
        <v>4</v>
      </c>
    </row>
    <row r="448" spans="2:4" ht="14.25">
      <c r="B448" s="1" t="s">
        <v>76</v>
      </c>
      <c r="C448" s="21">
        <v>14</v>
      </c>
      <c r="D448" s="1" t="s">
        <v>4</v>
      </c>
    </row>
    <row r="450" ht="12.75">
      <c r="B450" s="1" t="s">
        <v>29</v>
      </c>
    </row>
    <row r="452" ht="12.75">
      <c r="B452" s="1" t="s">
        <v>39</v>
      </c>
    </row>
    <row r="454" ht="15">
      <c r="B454" s="1" t="s">
        <v>66</v>
      </c>
    </row>
    <row r="456" spans="2:4" ht="12.75">
      <c r="B456" s="1" t="s">
        <v>5</v>
      </c>
      <c r="C456" s="5">
        <f>(((4*C448/1000)/(3.1416*C440))^0.5)/0.0254</f>
        <v>3.7168056695342573</v>
      </c>
      <c r="D456" s="1" t="s">
        <v>7</v>
      </c>
    </row>
    <row r="457" spans="2:4" ht="12.75">
      <c r="B457" s="1" t="s">
        <v>6</v>
      </c>
      <c r="C457" s="20">
        <v>4</v>
      </c>
      <c r="D457" s="1" t="s">
        <v>86</v>
      </c>
    </row>
    <row r="458" ht="12.75">
      <c r="C458" s="20"/>
    </row>
    <row r="461" ht="12.75">
      <c r="C461" s="2" t="s">
        <v>16</v>
      </c>
    </row>
    <row r="463" ht="12.75">
      <c r="B463" s="1" t="s">
        <v>9</v>
      </c>
    </row>
    <row r="464" spans="2:4" ht="12.75">
      <c r="B464" s="1" t="s">
        <v>10</v>
      </c>
      <c r="C464" s="2">
        <v>0.102</v>
      </c>
      <c r="D464" s="1" t="s">
        <v>11</v>
      </c>
    </row>
    <row r="465" spans="2:4" ht="14.25">
      <c r="B465" s="1" t="s">
        <v>12</v>
      </c>
      <c r="C465" s="6">
        <f>(C464^2)*3.1416/4</f>
        <v>0.008171301599999998</v>
      </c>
      <c r="D465" s="1" t="s">
        <v>32</v>
      </c>
    </row>
    <row r="466" spans="3:5" ht="12.75">
      <c r="C466" s="5"/>
      <c r="E466" s="5"/>
    </row>
    <row r="467" spans="2:3" ht="12.75">
      <c r="B467" s="1" t="s">
        <v>13</v>
      </c>
      <c r="C467" s="5"/>
    </row>
    <row r="468" spans="2:7" ht="14.25">
      <c r="B468" s="7" t="s">
        <v>31</v>
      </c>
      <c r="C468" s="8">
        <f>C445</f>
        <v>14</v>
      </c>
      <c r="D468" s="1" t="s">
        <v>4</v>
      </c>
      <c r="E468" s="1" t="s">
        <v>111</v>
      </c>
      <c r="F468" s="8">
        <f>C468/(1000*C465)</f>
        <v>1.7133133355400814</v>
      </c>
      <c r="G468" s="1" t="s">
        <v>2</v>
      </c>
    </row>
    <row r="469" spans="2:7" ht="14.25">
      <c r="B469" s="7" t="s">
        <v>25</v>
      </c>
      <c r="C469" s="8">
        <f>C446</f>
        <v>14</v>
      </c>
      <c r="D469" s="1" t="s">
        <v>4</v>
      </c>
      <c r="E469" s="1" t="s">
        <v>111</v>
      </c>
      <c r="F469" s="8">
        <f>C469/(1000*C465)</f>
        <v>1.7133133355400814</v>
      </c>
      <c r="G469" s="1" t="s">
        <v>2</v>
      </c>
    </row>
    <row r="470" spans="2:7" ht="14.25">
      <c r="B470" s="7" t="s">
        <v>26</v>
      </c>
      <c r="C470" s="8">
        <f>C447</f>
        <v>14</v>
      </c>
      <c r="D470" s="1" t="s">
        <v>4</v>
      </c>
      <c r="E470" s="1" t="s">
        <v>111</v>
      </c>
      <c r="F470" s="8">
        <f>C470/(1000*C465)</f>
        <v>1.7133133355400814</v>
      </c>
      <c r="G470" s="1" t="s">
        <v>2</v>
      </c>
    </row>
    <row r="471" spans="2:6" ht="12.75">
      <c r="B471" s="7"/>
      <c r="C471" s="8"/>
      <c r="F471" s="8"/>
    </row>
    <row r="472" spans="2:7" ht="12.75">
      <c r="B472" s="22" t="s">
        <v>69</v>
      </c>
      <c r="C472" s="5">
        <v>3.068</v>
      </c>
      <c r="D472" s="1" t="s">
        <v>7</v>
      </c>
      <c r="E472" s="1" t="s">
        <v>68</v>
      </c>
      <c r="F472" s="5">
        <f>C469/(785.4*(POWER((C472*0.0254),2)))</f>
        <v>2.9353439349286656</v>
      </c>
      <c r="G472" s="1" t="s">
        <v>2</v>
      </c>
    </row>
    <row r="474" ht="12.75">
      <c r="C474" s="2" t="s">
        <v>15</v>
      </c>
    </row>
    <row r="475" ht="12.75">
      <c r="C475" s="2"/>
    </row>
    <row r="476" spans="2:3" ht="12.75">
      <c r="B476" s="1" t="s">
        <v>40</v>
      </c>
      <c r="C476" s="2"/>
    </row>
    <row r="477" spans="2:3" ht="12.75">
      <c r="B477" s="1" t="s">
        <v>18</v>
      </c>
      <c r="C477" s="2"/>
    </row>
    <row r="478" ht="14.25">
      <c r="C478" s="1" t="s">
        <v>33</v>
      </c>
    </row>
    <row r="479" ht="12.75">
      <c r="C479" s="2"/>
    </row>
    <row r="480" ht="12.75">
      <c r="C480" s="2"/>
    </row>
    <row r="481" spans="2:3" ht="12.75">
      <c r="B481" s="1" t="s">
        <v>30</v>
      </c>
      <c r="C481" s="2"/>
    </row>
    <row r="482" spans="2:3" ht="14.25">
      <c r="B482" s="1" t="s">
        <v>34</v>
      </c>
      <c r="C482" s="2"/>
    </row>
    <row r="483" spans="2:3" ht="14.25">
      <c r="B483" s="1" t="s">
        <v>35</v>
      </c>
      <c r="C483" s="2"/>
    </row>
    <row r="484" spans="2:3" ht="12.75">
      <c r="B484" s="1" t="s">
        <v>19</v>
      </c>
      <c r="C484" s="2"/>
    </row>
    <row r="485" spans="2:3" ht="12.75">
      <c r="B485" s="1" t="s">
        <v>20</v>
      </c>
      <c r="C485" s="2"/>
    </row>
    <row r="486" ht="12.75">
      <c r="C486" s="2"/>
    </row>
    <row r="487" ht="12.75">
      <c r="C487" s="2"/>
    </row>
    <row r="488" spans="2:3" ht="12.75">
      <c r="B488" s="1" t="s">
        <v>41</v>
      </c>
      <c r="C488" s="2"/>
    </row>
    <row r="489" spans="2:3" ht="12.75">
      <c r="B489" s="1" t="s">
        <v>42</v>
      </c>
      <c r="C489" s="2"/>
    </row>
    <row r="490" ht="14.25">
      <c r="C490" s="12" t="s">
        <v>48</v>
      </c>
    </row>
    <row r="491" ht="12.75">
      <c r="C491" s="12"/>
    </row>
    <row r="492" spans="2:3" ht="12.75">
      <c r="B492" s="1" t="s">
        <v>43</v>
      </c>
      <c r="C492" s="12"/>
    </row>
    <row r="493" ht="12.75">
      <c r="C493" s="12"/>
    </row>
    <row r="494" spans="2:3" ht="12.75">
      <c r="B494" s="12" t="s">
        <v>44</v>
      </c>
      <c r="C494" s="12"/>
    </row>
    <row r="495" spans="2:3" ht="12.75">
      <c r="B495" s="1" t="s">
        <v>45</v>
      </c>
      <c r="C495" s="12"/>
    </row>
    <row r="496" spans="2:3" ht="12.75">
      <c r="B496" s="1" t="s">
        <v>46</v>
      </c>
      <c r="C496" s="12"/>
    </row>
    <row r="497" spans="2:3" ht="14.25">
      <c r="B497" s="1" t="s">
        <v>47</v>
      </c>
      <c r="C497" s="2"/>
    </row>
    <row r="498" ht="12.75">
      <c r="C498" s="2"/>
    </row>
    <row r="499" ht="12.75">
      <c r="C499" s="2"/>
    </row>
    <row r="500" spans="2:3" ht="12.75">
      <c r="B500" s="1" t="s">
        <v>79</v>
      </c>
      <c r="C500" s="2"/>
    </row>
    <row r="501" ht="12.75">
      <c r="C501" s="2"/>
    </row>
    <row r="502" spans="2:4" ht="14.25">
      <c r="B502" s="7" t="s">
        <v>14</v>
      </c>
      <c r="C502" s="9">
        <f>C445/1000</f>
        <v>0.014</v>
      </c>
      <c r="D502" s="1" t="s">
        <v>36</v>
      </c>
    </row>
    <row r="503" spans="2:4" ht="12.75">
      <c r="B503" s="7" t="s">
        <v>99</v>
      </c>
      <c r="C503" s="3">
        <f>C464</f>
        <v>0.102</v>
      </c>
      <c r="D503" s="1" t="s">
        <v>21</v>
      </c>
    </row>
    <row r="504" spans="2:4" ht="12.75">
      <c r="B504" s="1" t="s">
        <v>23</v>
      </c>
      <c r="C504" s="3">
        <v>25</v>
      </c>
      <c r="D504" s="1" t="s">
        <v>21</v>
      </c>
    </row>
    <row r="505" ht="12.75">
      <c r="C505" s="2"/>
    </row>
    <row r="506" spans="2:4" ht="14.25">
      <c r="B506" s="7" t="s">
        <v>24</v>
      </c>
      <c r="C506" s="10">
        <f>(10.643*C502^1.85)/(140^1.85*C503^4.87)</f>
        <v>0.028522082101241027</v>
      </c>
      <c r="D506" s="1" t="s">
        <v>37</v>
      </c>
    </row>
    <row r="507" spans="2:4" ht="14.25">
      <c r="B507" s="7" t="s">
        <v>112</v>
      </c>
      <c r="C507" s="11">
        <f>C504*C506</f>
        <v>0.7130520525310257</v>
      </c>
      <c r="D507" s="1" t="s">
        <v>38</v>
      </c>
    </row>
    <row r="508" spans="2:3" ht="12.75">
      <c r="B508" s="7"/>
      <c r="C508" s="11"/>
    </row>
    <row r="509" spans="2:4" ht="14.25">
      <c r="B509" s="7" t="s">
        <v>14</v>
      </c>
      <c r="C509" s="9">
        <f>C502</f>
        <v>0.014</v>
      </c>
      <c r="D509" s="1" t="s">
        <v>36</v>
      </c>
    </row>
    <row r="510" spans="2:4" ht="12.75">
      <c r="B510" s="7" t="s">
        <v>100</v>
      </c>
      <c r="C510" s="3">
        <v>0.077</v>
      </c>
      <c r="D510" s="1" t="s">
        <v>21</v>
      </c>
    </row>
    <row r="511" spans="2:4" ht="12.75">
      <c r="B511" s="1" t="s">
        <v>23</v>
      </c>
      <c r="C511" s="3">
        <v>1.5</v>
      </c>
      <c r="D511" s="1" t="s">
        <v>21</v>
      </c>
    </row>
    <row r="512" ht="12.75">
      <c r="C512" s="2"/>
    </row>
    <row r="513" spans="2:4" ht="14.25">
      <c r="B513" s="7" t="s">
        <v>24</v>
      </c>
      <c r="C513" s="10">
        <f>(10.643*C509^1.85)/(140^1.85*C510^4.87)</f>
        <v>0.1121641915888634</v>
      </c>
      <c r="D513" s="1" t="s">
        <v>37</v>
      </c>
    </row>
    <row r="514" spans="2:4" ht="14.25">
      <c r="B514" s="7" t="s">
        <v>93</v>
      </c>
      <c r="C514" s="11">
        <f>C511*C513</f>
        <v>0.1682462873832951</v>
      </c>
      <c r="D514" s="1" t="s">
        <v>38</v>
      </c>
    </row>
    <row r="515" spans="2:6" ht="12.75">
      <c r="B515" s="7"/>
      <c r="C515" s="11"/>
      <c r="F515" s="5"/>
    </row>
    <row r="516" spans="2:5" ht="12.75">
      <c r="B516" s="16" t="s">
        <v>49</v>
      </c>
      <c r="C516" s="11"/>
      <c r="E516" s="1" t="s">
        <v>73</v>
      </c>
    </row>
    <row r="517" spans="2:3" ht="12.75">
      <c r="B517" s="7"/>
      <c r="C517" s="11" t="s">
        <v>70</v>
      </c>
    </row>
    <row r="518" spans="2:8" ht="12.75">
      <c r="B518" s="7" t="s">
        <v>71</v>
      </c>
      <c r="C518" s="17">
        <v>2</v>
      </c>
      <c r="D518" s="7" t="s">
        <v>72</v>
      </c>
      <c r="E518" s="1">
        <v>0.21</v>
      </c>
      <c r="G518" s="12" t="s">
        <v>50</v>
      </c>
      <c r="H518" s="6">
        <f>C518*E518*(POWER(F468,2)/19.62)</f>
        <v>0.06283822048983595</v>
      </c>
    </row>
    <row r="519" spans="2:8" ht="12.75">
      <c r="B519" s="7" t="s">
        <v>87</v>
      </c>
      <c r="C519" s="17">
        <v>1</v>
      </c>
      <c r="D519" s="7" t="s">
        <v>51</v>
      </c>
      <c r="E519" s="1">
        <v>0.252</v>
      </c>
      <c r="G519" s="12" t="s">
        <v>50</v>
      </c>
      <c r="H519" s="6">
        <f>C519*E519*(POWER(F472,2)/19.62)</f>
        <v>0.11066735433808718</v>
      </c>
    </row>
    <row r="520" spans="2:8" ht="12.75">
      <c r="B520" s="7" t="s">
        <v>103</v>
      </c>
      <c r="C520" s="17">
        <v>1</v>
      </c>
      <c r="D520" s="7" t="s">
        <v>51</v>
      </c>
      <c r="E520" s="1">
        <v>2.16</v>
      </c>
      <c r="G520" s="12" t="s">
        <v>50</v>
      </c>
      <c r="H520" s="6">
        <f>C520*E520*(POWER(F472,2)/19.62)</f>
        <v>0.9485773228978901</v>
      </c>
    </row>
    <row r="521" spans="2:8" ht="12.75">
      <c r="B521" s="7"/>
      <c r="C521" s="17"/>
      <c r="D521" s="7"/>
      <c r="G521" s="12"/>
      <c r="H521" s="6"/>
    </row>
    <row r="522" spans="2:8" ht="12.75">
      <c r="B522" s="7"/>
      <c r="C522" s="11"/>
      <c r="D522" s="7"/>
      <c r="G522" s="18" t="s">
        <v>81</v>
      </c>
      <c r="H522" s="19">
        <f>SUM(H518:H521)</f>
        <v>1.1220828977258133</v>
      </c>
    </row>
    <row r="523" spans="2:7" ht="12.75">
      <c r="B523" s="7"/>
      <c r="C523" s="11"/>
      <c r="D523" s="7"/>
      <c r="G523" s="12"/>
    </row>
    <row r="524" spans="2:7" ht="12.75">
      <c r="B524" s="16" t="s">
        <v>52</v>
      </c>
      <c r="C524" s="11"/>
      <c r="D524" s="13">
        <f>C507+C514+H522</f>
        <v>2.0033812376401343</v>
      </c>
      <c r="E524" s="1" t="s">
        <v>11</v>
      </c>
      <c r="G524" s="12"/>
    </row>
    <row r="525" spans="2:7" ht="12.75">
      <c r="B525" s="16"/>
      <c r="C525" s="11"/>
      <c r="D525" s="13"/>
      <c r="G525" s="12"/>
    </row>
    <row r="526" spans="2:7" ht="12.75">
      <c r="B526" s="16"/>
      <c r="C526" s="11"/>
      <c r="D526" s="13"/>
      <c r="G526" s="12"/>
    </row>
    <row r="527" spans="2:3" ht="12.75">
      <c r="B527" s="1" t="s">
        <v>80</v>
      </c>
      <c r="C527" s="2"/>
    </row>
    <row r="528" ht="12.75">
      <c r="C528" s="2"/>
    </row>
    <row r="529" spans="2:4" ht="14.25">
      <c r="B529" s="7" t="s">
        <v>14</v>
      </c>
      <c r="C529" s="9">
        <f>C447/1000</f>
        <v>0.014</v>
      </c>
      <c r="D529" s="1" t="s">
        <v>36</v>
      </c>
    </row>
    <row r="530" spans="2:4" ht="12.75">
      <c r="B530" s="7" t="s">
        <v>99</v>
      </c>
      <c r="C530" s="3">
        <f>C464</f>
        <v>0.102</v>
      </c>
      <c r="D530" s="1" t="s">
        <v>21</v>
      </c>
    </row>
    <row r="531" spans="2:4" ht="12.75">
      <c r="B531" s="1" t="s">
        <v>23</v>
      </c>
      <c r="C531" s="3">
        <f>C504</f>
        <v>25</v>
      </c>
      <c r="D531" s="1" t="s">
        <v>21</v>
      </c>
    </row>
    <row r="532" ht="12.75">
      <c r="C532" s="2"/>
    </row>
    <row r="533" spans="2:4" ht="14.25">
      <c r="B533" s="7" t="s">
        <v>24</v>
      </c>
      <c r="C533" s="10">
        <f>(10.643*C529^1.85)/(140^1.85*C530^4.87)</f>
        <v>0.028522082101241027</v>
      </c>
      <c r="D533" s="1" t="s">
        <v>37</v>
      </c>
    </row>
    <row r="534" spans="2:4" ht="14.25">
      <c r="B534" s="7" t="s">
        <v>85</v>
      </c>
      <c r="C534" s="11">
        <f>C531*C533</f>
        <v>0.7130520525310257</v>
      </c>
      <c r="D534" s="1" t="s">
        <v>38</v>
      </c>
    </row>
    <row r="535" spans="2:3" ht="12.75">
      <c r="B535" s="7"/>
      <c r="C535" s="11"/>
    </row>
    <row r="536" spans="2:4" ht="14.25">
      <c r="B536" s="7" t="s">
        <v>14</v>
      </c>
      <c r="C536" s="9">
        <f>C509</f>
        <v>0.014</v>
      </c>
      <c r="D536" s="1" t="s">
        <v>36</v>
      </c>
    </row>
    <row r="537" spans="2:4" ht="12.75">
      <c r="B537" s="7" t="s">
        <v>100</v>
      </c>
      <c r="C537" s="3">
        <f>C510</f>
        <v>0.077</v>
      </c>
      <c r="D537" s="1" t="s">
        <v>21</v>
      </c>
    </row>
    <row r="538" spans="2:4" ht="12.75">
      <c r="B538" s="1" t="s">
        <v>23</v>
      </c>
      <c r="C538" s="3">
        <f>C511</f>
        <v>1.5</v>
      </c>
      <c r="D538" s="1" t="s">
        <v>21</v>
      </c>
    </row>
    <row r="539" ht="12.75">
      <c r="C539" s="2"/>
    </row>
    <row r="540" spans="2:4" ht="14.25">
      <c r="B540" s="7" t="s">
        <v>24</v>
      </c>
      <c r="C540" s="10">
        <f>(10.643*C536^1.85)/(140^1.85*C537^4.87)</f>
        <v>0.1121641915888634</v>
      </c>
      <c r="D540" s="1" t="s">
        <v>37</v>
      </c>
    </row>
    <row r="541" spans="2:4" ht="14.25">
      <c r="B541" s="7" t="s">
        <v>93</v>
      </c>
      <c r="C541" s="11">
        <f>C538*C540</f>
        <v>0.1682462873832951</v>
      </c>
      <c r="D541" s="1" t="s">
        <v>38</v>
      </c>
    </row>
    <row r="542" spans="2:6" ht="12.75">
      <c r="B542" s="7"/>
      <c r="C542" s="11"/>
      <c r="F542" s="5"/>
    </row>
    <row r="543" spans="2:5" ht="12.75">
      <c r="B543" s="16" t="s">
        <v>49</v>
      </c>
      <c r="C543" s="11"/>
      <c r="E543" s="1" t="s">
        <v>73</v>
      </c>
    </row>
    <row r="544" spans="2:3" ht="12.75">
      <c r="B544" s="7"/>
      <c r="C544" s="11" t="s">
        <v>70</v>
      </c>
    </row>
    <row r="545" spans="2:8" ht="12.75">
      <c r="B545" s="7" t="str">
        <f aca="true" t="shared" si="5" ref="B545:C547">B518</f>
        <v>Codos 90° 4":</v>
      </c>
      <c r="C545" s="17">
        <f t="shared" si="5"/>
        <v>2</v>
      </c>
      <c r="D545" s="7" t="s">
        <v>72</v>
      </c>
      <c r="E545" s="1">
        <f>E518</f>
        <v>0.21</v>
      </c>
      <c r="G545" s="12" t="s">
        <v>50</v>
      </c>
      <c r="H545" s="6">
        <f>C545*E545*(POWER(F470,2)/19.62)</f>
        <v>0.06283822048983595</v>
      </c>
    </row>
    <row r="546" spans="2:8" ht="12.75">
      <c r="B546" s="7" t="str">
        <f t="shared" si="5"/>
        <v>Codos 90° 3":</v>
      </c>
      <c r="C546" s="17">
        <f t="shared" si="5"/>
        <v>1</v>
      </c>
      <c r="D546" s="7" t="s">
        <v>51</v>
      </c>
      <c r="E546" s="1">
        <f>E519</f>
        <v>0.252</v>
      </c>
      <c r="G546" s="12" t="s">
        <v>50</v>
      </c>
      <c r="H546" s="6">
        <f>C546*E546*(POWER(F472,2)/19.62)</f>
        <v>0.11066735433808718</v>
      </c>
    </row>
    <row r="547" spans="2:8" ht="12.75">
      <c r="B547" s="7" t="str">
        <f t="shared" si="5"/>
        <v>V. Check 3":</v>
      </c>
      <c r="C547" s="17">
        <f t="shared" si="5"/>
        <v>1</v>
      </c>
      <c r="D547" s="7" t="s">
        <v>51</v>
      </c>
      <c r="E547" s="1">
        <f>E520</f>
        <v>2.16</v>
      </c>
      <c r="G547" s="12" t="s">
        <v>50</v>
      </c>
      <c r="H547" s="6">
        <f>C547*E547*(POWER(F472,2)/19.62)</f>
        <v>0.9485773228978901</v>
      </c>
    </row>
    <row r="548" spans="2:8" ht="12.75">
      <c r="B548" s="7"/>
      <c r="C548" s="17"/>
      <c r="D548" s="7"/>
      <c r="G548" s="12"/>
      <c r="H548" s="6"/>
    </row>
    <row r="549" spans="2:8" ht="12.75">
      <c r="B549" s="7"/>
      <c r="C549" s="11"/>
      <c r="D549" s="7"/>
      <c r="G549" s="18" t="s">
        <v>81</v>
      </c>
      <c r="H549" s="19">
        <f>SUM(H545:H548)</f>
        <v>1.1220828977258133</v>
      </c>
    </row>
    <row r="550" spans="2:7" ht="12.75">
      <c r="B550" s="7"/>
      <c r="C550" s="11"/>
      <c r="D550" s="7"/>
      <c r="G550" s="12"/>
    </row>
    <row r="551" spans="2:7" ht="12.75">
      <c r="B551" s="16" t="s">
        <v>52</v>
      </c>
      <c r="C551" s="11"/>
      <c r="D551" s="13">
        <f>C534+C541+H549</f>
        <v>2.0033812376401343</v>
      </c>
      <c r="E551" s="1" t="s">
        <v>11</v>
      </c>
      <c r="G551" s="12"/>
    </row>
    <row r="552" spans="2:7" ht="12.75">
      <c r="B552" s="16"/>
      <c r="C552" s="11"/>
      <c r="D552" s="13"/>
      <c r="G552" s="12"/>
    </row>
    <row r="554" ht="12.75">
      <c r="C554" s="2" t="s">
        <v>65</v>
      </c>
    </row>
    <row r="556" ht="12.75">
      <c r="B556" s="1" t="s">
        <v>53</v>
      </c>
    </row>
    <row r="558" ht="12.75">
      <c r="C558" s="1" t="s">
        <v>54</v>
      </c>
    </row>
    <row r="560" ht="12.75">
      <c r="B560" s="16" t="s">
        <v>55</v>
      </c>
    </row>
    <row r="562" spans="2:5" ht="12.75">
      <c r="B562" s="1" t="s">
        <v>77</v>
      </c>
      <c r="D562" s="5">
        <f>C446</f>
        <v>14</v>
      </c>
      <c r="E562" s="1" t="s">
        <v>78</v>
      </c>
    </row>
    <row r="563" spans="2:8" ht="12.75">
      <c r="B563" s="1" t="s">
        <v>58</v>
      </c>
      <c r="D563" s="6">
        <f>D551</f>
        <v>2.0033812376401343</v>
      </c>
      <c r="E563" s="15" t="s">
        <v>61</v>
      </c>
      <c r="F563" s="5">
        <v>1.5</v>
      </c>
      <c r="G563" s="15" t="s">
        <v>63</v>
      </c>
      <c r="H563" s="23">
        <f>D563+F563</f>
        <v>3.5033812376401343</v>
      </c>
    </row>
    <row r="564" spans="4:6" ht="12.75">
      <c r="D564" s="13" t="s">
        <v>62</v>
      </c>
      <c r="E564" s="14"/>
      <c r="F564" s="1" t="s">
        <v>74</v>
      </c>
    </row>
    <row r="565" spans="2:4" ht="12.75">
      <c r="B565" s="1" t="s">
        <v>60</v>
      </c>
      <c r="D565" s="6">
        <v>1.03</v>
      </c>
    </row>
    <row r="566" spans="2:4" ht="12.75">
      <c r="B566" s="1" t="s">
        <v>56</v>
      </c>
      <c r="D566" s="1">
        <v>76</v>
      </c>
    </row>
    <row r="567" spans="2:4" ht="12.75">
      <c r="B567" s="1" t="s">
        <v>57</v>
      </c>
      <c r="D567" s="1">
        <v>0.6</v>
      </c>
    </row>
    <row r="570" spans="3:6" ht="12.75">
      <c r="C570" s="1" t="s">
        <v>59</v>
      </c>
      <c r="E570" s="1">
        <f>(D562*H563*D565)/(D566*D567)</f>
        <v>1.1078674878677792</v>
      </c>
      <c r="F570" s="1" t="s">
        <v>64</v>
      </c>
    </row>
    <row r="572" ht="12.75">
      <c r="B572" s="1" t="s">
        <v>82</v>
      </c>
    </row>
    <row r="573" ht="12.75">
      <c r="B573" s="1" t="s">
        <v>123</v>
      </c>
    </row>
    <row r="576" spans="2:8" ht="12.75">
      <c r="B576" s="26" t="s">
        <v>67</v>
      </c>
      <c r="C576" s="26"/>
      <c r="D576" s="26"/>
      <c r="E576" s="26"/>
      <c r="F576" s="26"/>
      <c r="G576" s="26"/>
      <c r="H576" s="26"/>
    </row>
    <row r="577" spans="2:8" ht="12.75">
      <c r="B577" s="26" t="s">
        <v>126</v>
      </c>
      <c r="C577" s="26"/>
      <c r="D577" s="26"/>
      <c r="E577" s="26"/>
      <c r="F577" s="26"/>
      <c r="G577" s="26"/>
      <c r="H577" s="26"/>
    </row>
    <row r="578" ht="12.75">
      <c r="C578" s="1" t="s">
        <v>83</v>
      </c>
    </row>
    <row r="579" ht="12.75">
      <c r="C579" s="2" t="s">
        <v>17</v>
      </c>
    </row>
    <row r="581" ht="12.75">
      <c r="B581" s="1" t="s">
        <v>27</v>
      </c>
    </row>
    <row r="583" spans="2:4" ht="12.75">
      <c r="B583" s="1" t="s">
        <v>8</v>
      </c>
      <c r="C583" s="4">
        <v>2</v>
      </c>
      <c r="D583" s="1" t="s">
        <v>2</v>
      </c>
    </row>
    <row r="584" spans="2:4" ht="12.75">
      <c r="B584" s="1" t="s">
        <v>0</v>
      </c>
      <c r="C584" s="3">
        <v>3</v>
      </c>
      <c r="D584" s="1" t="s">
        <v>2</v>
      </c>
    </row>
    <row r="586" ht="12.75">
      <c r="B586" s="1" t="s">
        <v>28</v>
      </c>
    </row>
    <row r="588" spans="2:4" ht="12.75">
      <c r="B588" s="1" t="s">
        <v>1</v>
      </c>
      <c r="C588" s="21">
        <v>2</v>
      </c>
      <c r="D588" s="1" t="s">
        <v>4</v>
      </c>
    </row>
    <row r="589" spans="2:4" ht="12.75">
      <c r="B589" s="1" t="s">
        <v>75</v>
      </c>
      <c r="C589" s="21">
        <v>2</v>
      </c>
      <c r="D589" s="1" t="s">
        <v>4</v>
      </c>
    </row>
    <row r="590" spans="2:4" ht="12.75">
      <c r="B590" s="1" t="s">
        <v>3</v>
      </c>
      <c r="C590" s="21">
        <v>2</v>
      </c>
      <c r="D590" s="1" t="s">
        <v>4</v>
      </c>
    </row>
    <row r="591" spans="2:4" ht="14.25">
      <c r="B591" s="1" t="s">
        <v>76</v>
      </c>
      <c r="C591" s="21">
        <v>2</v>
      </c>
      <c r="D591" s="1" t="s">
        <v>4</v>
      </c>
    </row>
    <row r="593" ht="12.75">
      <c r="B593" s="1" t="s">
        <v>29</v>
      </c>
    </row>
    <row r="595" ht="12.75">
      <c r="B595" s="1" t="s">
        <v>39</v>
      </c>
    </row>
    <row r="597" ht="15">
      <c r="B597" s="1" t="s">
        <v>66</v>
      </c>
    </row>
    <row r="599" spans="2:4" ht="12.75">
      <c r="B599" s="1" t="s">
        <v>5</v>
      </c>
      <c r="C599" s="5">
        <f>(((4*C591/1000)/(3.1416*C583))^0.5)/0.0254</f>
        <v>1.4048204961632236</v>
      </c>
      <c r="D599" s="1" t="s">
        <v>7</v>
      </c>
    </row>
    <row r="600" spans="2:4" ht="12.75">
      <c r="B600" s="1" t="s">
        <v>6</v>
      </c>
      <c r="C600" s="20">
        <v>3</v>
      </c>
      <c r="D600" s="1" t="s">
        <v>86</v>
      </c>
    </row>
    <row r="601" ht="12.75">
      <c r="C601" s="20"/>
    </row>
    <row r="604" ht="12.75">
      <c r="C604" s="2" t="s">
        <v>16</v>
      </c>
    </row>
    <row r="606" ht="12.75">
      <c r="B606" s="1" t="s">
        <v>9</v>
      </c>
    </row>
    <row r="607" spans="2:4" ht="12.75">
      <c r="B607" s="1" t="s">
        <v>10</v>
      </c>
      <c r="C607" s="2">
        <v>0.077</v>
      </c>
      <c r="D607" s="1" t="s">
        <v>11</v>
      </c>
    </row>
    <row r="608" spans="2:4" ht="14.25">
      <c r="B608" s="1" t="s">
        <v>12</v>
      </c>
      <c r="C608" s="6">
        <f>(C607^2)*3.1416/4</f>
        <v>0.0046566366</v>
      </c>
      <c r="D608" s="1" t="s">
        <v>32</v>
      </c>
    </row>
    <row r="609" spans="3:5" ht="12.75">
      <c r="C609" s="5"/>
      <c r="E609" s="5"/>
    </row>
    <row r="610" spans="2:3" ht="12.75">
      <c r="B610" s="1" t="s">
        <v>13</v>
      </c>
      <c r="C610" s="5"/>
    </row>
    <row r="611" spans="2:7" ht="14.25">
      <c r="B611" s="7" t="s">
        <v>31</v>
      </c>
      <c r="C611" s="8">
        <f>C588</f>
        <v>2</v>
      </c>
      <c r="D611" s="1" t="s">
        <v>4</v>
      </c>
      <c r="E611" s="1" t="s">
        <v>92</v>
      </c>
      <c r="F611" s="8">
        <f>C611/(1000*C608)</f>
        <v>0.4294945411888057</v>
      </c>
      <c r="G611" s="1" t="s">
        <v>2</v>
      </c>
    </row>
    <row r="612" spans="2:7" ht="14.25">
      <c r="B612" s="7" t="s">
        <v>25</v>
      </c>
      <c r="C612" s="8">
        <f>C589</f>
        <v>2</v>
      </c>
      <c r="D612" s="1" t="s">
        <v>4</v>
      </c>
      <c r="E612" s="1" t="s">
        <v>92</v>
      </c>
      <c r="F612" s="8">
        <f>C612/(1000*C608)</f>
        <v>0.4294945411888057</v>
      </c>
      <c r="G612" s="1" t="s">
        <v>2</v>
      </c>
    </row>
    <row r="613" spans="2:7" ht="14.25">
      <c r="B613" s="7" t="s">
        <v>26</v>
      </c>
      <c r="C613" s="8">
        <f>C590</f>
        <v>2</v>
      </c>
      <c r="D613" s="1" t="s">
        <v>4</v>
      </c>
      <c r="E613" s="1" t="s">
        <v>92</v>
      </c>
      <c r="F613" s="8">
        <f>C613/(1000*C608)</f>
        <v>0.4294945411888057</v>
      </c>
      <c r="G613" s="1" t="s">
        <v>2</v>
      </c>
    </row>
    <row r="614" spans="2:6" ht="12.75">
      <c r="B614" s="7"/>
      <c r="C614" s="8"/>
      <c r="F614" s="8"/>
    </row>
    <row r="615" spans="2:7" ht="12.75">
      <c r="B615" s="22" t="s">
        <v>69</v>
      </c>
      <c r="C615" s="5">
        <v>2</v>
      </c>
      <c r="D615" s="1" t="s">
        <v>7</v>
      </c>
      <c r="E615" s="1" t="s">
        <v>68</v>
      </c>
      <c r="F615" s="5">
        <f>C612/(785.4*(POWER((C615*0.0254),2)))</f>
        <v>0.9867603132201428</v>
      </c>
      <c r="G615" s="1" t="s">
        <v>2</v>
      </c>
    </row>
    <row r="617" ht="12.75">
      <c r="C617" s="2" t="s">
        <v>15</v>
      </c>
    </row>
    <row r="618" ht="12.75">
      <c r="C618" s="2"/>
    </row>
    <row r="619" spans="2:3" ht="12.75">
      <c r="B619" s="1" t="s">
        <v>40</v>
      </c>
      <c r="C619" s="2"/>
    </row>
    <row r="620" spans="2:3" ht="12.75">
      <c r="B620" s="1" t="s">
        <v>18</v>
      </c>
      <c r="C620" s="2"/>
    </row>
    <row r="621" ht="14.25">
      <c r="C621" s="1" t="s">
        <v>33</v>
      </c>
    </row>
    <row r="622" ht="12.75">
      <c r="C622" s="2"/>
    </row>
    <row r="623" ht="12.75">
      <c r="C623" s="2"/>
    </row>
    <row r="624" spans="2:3" ht="12.75">
      <c r="B624" s="1" t="s">
        <v>30</v>
      </c>
      <c r="C624" s="2"/>
    </row>
    <row r="625" spans="2:3" ht="14.25">
      <c r="B625" s="1" t="s">
        <v>34</v>
      </c>
      <c r="C625" s="2"/>
    </row>
    <row r="626" spans="2:3" ht="14.25">
      <c r="B626" s="1" t="s">
        <v>35</v>
      </c>
      <c r="C626" s="2"/>
    </row>
    <row r="627" spans="2:3" ht="12.75">
      <c r="B627" s="1" t="s">
        <v>19</v>
      </c>
      <c r="C627" s="2"/>
    </row>
    <row r="628" spans="2:3" ht="12.75">
      <c r="B628" s="1" t="s">
        <v>20</v>
      </c>
      <c r="C628" s="2"/>
    </row>
    <row r="629" ht="12.75">
      <c r="C629" s="2"/>
    </row>
    <row r="630" ht="12.75">
      <c r="C630" s="2"/>
    </row>
    <row r="631" spans="2:3" ht="12.75">
      <c r="B631" s="1" t="s">
        <v>41</v>
      </c>
      <c r="C631" s="2"/>
    </row>
    <row r="632" spans="2:3" ht="12.75">
      <c r="B632" s="1" t="s">
        <v>42</v>
      </c>
      <c r="C632" s="2"/>
    </row>
    <row r="633" ht="14.25">
      <c r="C633" s="12" t="s">
        <v>48</v>
      </c>
    </row>
    <row r="634" ht="12.75">
      <c r="C634" s="12"/>
    </row>
    <row r="635" spans="2:3" ht="12.75">
      <c r="B635" s="1" t="s">
        <v>43</v>
      </c>
      <c r="C635" s="12"/>
    </row>
    <row r="636" ht="12.75">
      <c r="C636" s="12"/>
    </row>
    <row r="637" spans="2:3" ht="12.75">
      <c r="B637" s="12" t="s">
        <v>44</v>
      </c>
      <c r="C637" s="12"/>
    </row>
    <row r="638" spans="2:3" ht="12.75">
      <c r="B638" s="1" t="s">
        <v>45</v>
      </c>
      <c r="C638" s="12"/>
    </row>
    <row r="639" spans="2:3" ht="12.75">
      <c r="B639" s="1" t="s">
        <v>46</v>
      </c>
      <c r="C639" s="12"/>
    </row>
    <row r="640" spans="2:3" ht="14.25">
      <c r="B640" s="1" t="s">
        <v>47</v>
      </c>
      <c r="C640" s="2"/>
    </row>
    <row r="641" ht="12.75">
      <c r="C641" s="2"/>
    </row>
    <row r="642" ht="12.75">
      <c r="C642" s="2"/>
    </row>
    <row r="643" spans="2:3" ht="12.75">
      <c r="B643" s="1" t="s">
        <v>79</v>
      </c>
      <c r="C643" s="2"/>
    </row>
    <row r="644" ht="12.75">
      <c r="C644" s="2"/>
    </row>
    <row r="645" spans="2:4" ht="14.25">
      <c r="B645" s="7" t="s">
        <v>14</v>
      </c>
      <c r="C645" s="9">
        <f>C588/1000</f>
        <v>0.002</v>
      </c>
      <c r="D645" s="1" t="s">
        <v>36</v>
      </c>
    </row>
    <row r="646" spans="2:4" ht="12.75">
      <c r="B646" s="7" t="s">
        <v>22</v>
      </c>
      <c r="C646" s="3">
        <f>C607</f>
        <v>0.077</v>
      </c>
      <c r="D646" s="1" t="s">
        <v>21</v>
      </c>
    </row>
    <row r="647" spans="2:4" ht="12.75">
      <c r="B647" s="1" t="s">
        <v>23</v>
      </c>
      <c r="C647" s="3">
        <v>50</v>
      </c>
      <c r="D647" s="1" t="s">
        <v>21</v>
      </c>
    </row>
    <row r="648" ht="12.75">
      <c r="C648" s="2"/>
    </row>
    <row r="649" spans="2:4" ht="14.25">
      <c r="B649" s="7" t="s">
        <v>24</v>
      </c>
      <c r="C649" s="10">
        <f>(10.643*C645^1.85)/(140^1.85*C646^4.87)</f>
        <v>0.003064946206534989</v>
      </c>
      <c r="D649" s="1" t="s">
        <v>37</v>
      </c>
    </row>
    <row r="650" spans="2:4" ht="14.25">
      <c r="B650" s="7" t="s">
        <v>93</v>
      </c>
      <c r="C650" s="11">
        <f>C647*C649</f>
        <v>0.15324731032674946</v>
      </c>
      <c r="D650" s="1" t="s">
        <v>38</v>
      </c>
    </row>
    <row r="651" spans="2:6" ht="12.75">
      <c r="B651" s="7"/>
      <c r="C651" s="11"/>
      <c r="F651" s="5"/>
    </row>
    <row r="652" spans="2:5" ht="12.75">
      <c r="B652" s="16" t="s">
        <v>49</v>
      </c>
      <c r="C652" s="11"/>
      <c r="E652" s="1" t="s">
        <v>73</v>
      </c>
    </row>
    <row r="653" spans="2:3" ht="12.75">
      <c r="B653" s="7"/>
      <c r="C653" s="11" t="s">
        <v>70</v>
      </c>
    </row>
    <row r="654" spans="2:8" ht="12.75">
      <c r="B654" s="7" t="s">
        <v>87</v>
      </c>
      <c r="C654" s="17">
        <v>7</v>
      </c>
      <c r="D654" s="7" t="s">
        <v>72</v>
      </c>
      <c r="E654" s="1">
        <v>0.252</v>
      </c>
      <c r="G654" s="12" t="s">
        <v>50</v>
      </c>
      <c r="H654" s="6">
        <f>C654*E654*(POWER(F611,2)/19.62)</f>
        <v>0.016584977036033306</v>
      </c>
    </row>
    <row r="655" spans="2:8" ht="12.75">
      <c r="B655" s="7" t="s">
        <v>88</v>
      </c>
      <c r="C655" s="17">
        <v>1</v>
      </c>
      <c r="D655" s="7" t="s">
        <v>72</v>
      </c>
      <c r="E655" s="1">
        <v>0.266</v>
      </c>
      <c r="G655" s="12" t="s">
        <v>50</v>
      </c>
      <c r="H655" s="6">
        <f>C655*E655*(POWER(F615,2)/19.62)</f>
        <v>0.013200974189017308</v>
      </c>
    </row>
    <row r="656" spans="2:8" ht="12.75">
      <c r="B656" s="7" t="s">
        <v>89</v>
      </c>
      <c r="C656" s="17">
        <v>1</v>
      </c>
      <c r="D656" s="7" t="s">
        <v>51</v>
      </c>
      <c r="E656" s="1">
        <v>0.855</v>
      </c>
      <c r="G656" s="12" t="s">
        <v>50</v>
      </c>
      <c r="H656" s="6">
        <f>C656*E656*(POWER(F615,2)/19.62)</f>
        <v>0.042431702750412775</v>
      </c>
    </row>
    <row r="657" spans="2:8" ht="12.75">
      <c r="B657" s="7" t="s">
        <v>90</v>
      </c>
      <c r="C657" s="17">
        <v>1</v>
      </c>
      <c r="D657" s="7" t="s">
        <v>51</v>
      </c>
      <c r="E657" s="1">
        <v>2.28</v>
      </c>
      <c r="G657" s="12" t="s">
        <v>50</v>
      </c>
      <c r="H657" s="6">
        <f>C657*E657*(POWER(F615,2)/19.62)</f>
        <v>0.11315120733443405</v>
      </c>
    </row>
    <row r="658" spans="2:8" ht="12.75">
      <c r="B658" s="7" t="s">
        <v>91</v>
      </c>
      <c r="C658" s="17">
        <v>1</v>
      </c>
      <c r="D658" s="7" t="s">
        <v>51</v>
      </c>
      <c r="E658" s="1">
        <v>0.42</v>
      </c>
      <c r="G658" s="12" t="s">
        <v>50</v>
      </c>
      <c r="H658" s="6">
        <f>C658*E658*(POWER(F615,2)/19.62)</f>
        <v>0.020843643456343118</v>
      </c>
    </row>
    <row r="659" spans="2:8" ht="12.75">
      <c r="B659" s="7"/>
      <c r="C659" s="17"/>
      <c r="D659" s="7"/>
      <c r="G659" s="12"/>
      <c r="H659" s="6"/>
    </row>
    <row r="660" spans="2:8" ht="12.75">
      <c r="B660" s="7"/>
      <c r="C660" s="11"/>
      <c r="D660" s="7"/>
      <c r="G660" s="18" t="s">
        <v>81</v>
      </c>
      <c r="H660" s="19">
        <f>SUM(H654:H659)</f>
        <v>0.20621250476624056</v>
      </c>
    </row>
    <row r="661" spans="2:7" ht="12.75">
      <c r="B661" s="7"/>
      <c r="C661" s="11"/>
      <c r="D661" s="7"/>
      <c r="G661" s="12"/>
    </row>
    <row r="662" spans="2:7" ht="12.75">
      <c r="B662" s="16" t="s">
        <v>52</v>
      </c>
      <c r="C662" s="11"/>
      <c r="D662" s="13">
        <f>C650+H660</f>
        <v>0.35945981509299</v>
      </c>
      <c r="E662" s="1" t="s">
        <v>11</v>
      </c>
      <c r="G662" s="12"/>
    </row>
    <row r="663" spans="2:7" ht="12.75">
      <c r="B663" s="16"/>
      <c r="C663" s="11"/>
      <c r="D663" s="13"/>
      <c r="G663" s="12"/>
    </row>
    <row r="664" spans="2:7" ht="12.75">
      <c r="B664" s="16"/>
      <c r="C664" s="11"/>
      <c r="D664" s="13"/>
      <c r="G664" s="12"/>
    </row>
    <row r="665" spans="2:3" ht="12.75">
      <c r="B665" s="1" t="s">
        <v>80</v>
      </c>
      <c r="C665" s="2"/>
    </row>
    <row r="666" ht="12.75">
      <c r="C666" s="2"/>
    </row>
    <row r="667" spans="2:4" ht="14.25">
      <c r="B667" s="7" t="s">
        <v>14</v>
      </c>
      <c r="C667" s="9">
        <f>C590/1000</f>
        <v>0.002</v>
      </c>
      <c r="D667" s="1" t="s">
        <v>36</v>
      </c>
    </row>
    <row r="668" spans="2:4" ht="12.75">
      <c r="B668" s="7" t="s">
        <v>22</v>
      </c>
      <c r="C668" s="3">
        <f>C607</f>
        <v>0.077</v>
      </c>
      <c r="D668" s="1" t="s">
        <v>21</v>
      </c>
    </row>
    <row r="669" spans="2:4" ht="12.75">
      <c r="B669" s="1" t="s">
        <v>23</v>
      </c>
      <c r="C669" s="3">
        <f>C647</f>
        <v>50</v>
      </c>
      <c r="D669" s="1" t="s">
        <v>21</v>
      </c>
    </row>
    <row r="670" ht="12.75">
      <c r="C670" s="2"/>
    </row>
    <row r="671" spans="2:4" ht="14.25">
      <c r="B671" s="7" t="s">
        <v>24</v>
      </c>
      <c r="C671" s="10">
        <f>(10.643*C667^1.85)/(140^1.85*C668^4.87)</f>
        <v>0.003064946206534989</v>
      </c>
      <c r="D671" s="1" t="s">
        <v>37</v>
      </c>
    </row>
    <row r="672" spans="2:4" ht="14.25">
      <c r="B672" s="7" t="s">
        <v>93</v>
      </c>
      <c r="C672" s="11">
        <f>C669*C671</f>
        <v>0.15324731032674946</v>
      </c>
      <c r="D672" s="1" t="s">
        <v>38</v>
      </c>
    </row>
    <row r="673" spans="2:6" ht="12.75">
      <c r="B673" s="7"/>
      <c r="C673" s="11"/>
      <c r="F673" s="5"/>
    </row>
    <row r="674" spans="2:5" ht="12.75">
      <c r="B674" s="16" t="s">
        <v>49</v>
      </c>
      <c r="C674" s="11"/>
      <c r="E674" s="1" t="s">
        <v>73</v>
      </c>
    </row>
    <row r="675" spans="2:3" ht="12.75">
      <c r="B675" s="7"/>
      <c r="C675" s="11" t="s">
        <v>70</v>
      </c>
    </row>
    <row r="676" spans="2:8" ht="12.75">
      <c r="B676" s="7" t="str">
        <f aca="true" t="shared" si="6" ref="B676:C680">B654</f>
        <v>Codos 90° 3":</v>
      </c>
      <c r="C676" s="17">
        <f t="shared" si="6"/>
        <v>7</v>
      </c>
      <c r="D676" s="7" t="s">
        <v>72</v>
      </c>
      <c r="E676" s="1">
        <f>E654</f>
        <v>0.252</v>
      </c>
      <c r="G676" s="12" t="s">
        <v>50</v>
      </c>
      <c r="H676" s="6">
        <f>C676*E676*(POWER(F613,2)/19.62)</f>
        <v>0.016584977036033306</v>
      </c>
    </row>
    <row r="677" spans="2:8" ht="12.75">
      <c r="B677" s="7" t="str">
        <f t="shared" si="6"/>
        <v>Codos 90° 2":</v>
      </c>
      <c r="C677" s="17">
        <f t="shared" si="6"/>
        <v>1</v>
      </c>
      <c r="D677" s="7" t="s">
        <v>51</v>
      </c>
      <c r="E677" s="1">
        <f>E655</f>
        <v>0.266</v>
      </c>
      <c r="G677" s="12" t="s">
        <v>50</v>
      </c>
      <c r="H677" s="6">
        <f>C677*E677*(POWER(F615,2)/19.62)</f>
        <v>0.013200974189017308</v>
      </c>
    </row>
    <row r="678" spans="2:8" ht="12.75">
      <c r="B678" s="7" t="str">
        <f t="shared" si="6"/>
        <v>V. Mariposa 2":</v>
      </c>
      <c r="C678" s="17">
        <f t="shared" si="6"/>
        <v>1</v>
      </c>
      <c r="D678" s="7" t="s">
        <v>51</v>
      </c>
      <c r="E678" s="1">
        <f>E656</f>
        <v>0.855</v>
      </c>
      <c r="G678" s="12" t="s">
        <v>50</v>
      </c>
      <c r="H678" s="6">
        <f>C678*E678*(POWER(F615,2)/19.62)</f>
        <v>0.042431702750412775</v>
      </c>
    </row>
    <row r="679" spans="2:8" ht="12.75">
      <c r="B679" s="7" t="str">
        <f t="shared" si="6"/>
        <v>V. Check 2":</v>
      </c>
      <c r="C679" s="17">
        <f t="shared" si="6"/>
        <v>1</v>
      </c>
      <c r="D679" s="7" t="s">
        <v>51</v>
      </c>
      <c r="E679" s="1">
        <f>E657</f>
        <v>2.28</v>
      </c>
      <c r="G679" s="12" t="s">
        <v>50</v>
      </c>
      <c r="H679" s="6">
        <f>C679*E679*(POWER(F615,2)/19.62)</f>
        <v>0.11315120733443405</v>
      </c>
    </row>
    <row r="680" spans="2:8" ht="12.75">
      <c r="B680" s="7" t="str">
        <f t="shared" si="6"/>
        <v>Junta de Exp. 2":</v>
      </c>
      <c r="C680" s="17">
        <f t="shared" si="6"/>
        <v>1</v>
      </c>
      <c r="D680" s="7" t="s">
        <v>51</v>
      </c>
      <c r="E680" s="1">
        <f>E658</f>
        <v>0.42</v>
      </c>
      <c r="G680" s="12" t="s">
        <v>50</v>
      </c>
      <c r="H680" s="6">
        <f>C680*E680*(POWER(F615,2)/19.62)</f>
        <v>0.020843643456343118</v>
      </c>
    </row>
    <row r="681" spans="2:8" ht="12.75">
      <c r="B681" s="7"/>
      <c r="C681" s="17"/>
      <c r="D681" s="7"/>
      <c r="G681" s="12"/>
      <c r="H681" s="6"/>
    </row>
    <row r="682" spans="2:8" ht="12.75">
      <c r="B682" s="7"/>
      <c r="C682" s="11"/>
      <c r="D682" s="7"/>
      <c r="G682" s="18" t="s">
        <v>81</v>
      </c>
      <c r="H682" s="19">
        <f>SUM(H676:H681)</f>
        <v>0.20621250476624056</v>
      </c>
    </row>
    <row r="683" spans="2:7" ht="12.75">
      <c r="B683" s="7"/>
      <c r="C683" s="11"/>
      <c r="D683" s="7"/>
      <c r="G683" s="12"/>
    </row>
    <row r="684" spans="2:7" ht="12.75">
      <c r="B684" s="16" t="s">
        <v>52</v>
      </c>
      <c r="C684" s="11"/>
      <c r="D684" s="13">
        <f>C672+H682</f>
        <v>0.35945981509299</v>
      </c>
      <c r="E684" s="1" t="s">
        <v>11</v>
      </c>
      <c r="G684" s="12"/>
    </row>
    <row r="685" spans="2:7" ht="12.75">
      <c r="B685" s="16"/>
      <c r="C685" s="11"/>
      <c r="D685" s="13"/>
      <c r="G685" s="12"/>
    </row>
    <row r="687" ht="12.75">
      <c r="C687" s="2" t="s">
        <v>65</v>
      </c>
    </row>
    <row r="689" ht="12.75">
      <c r="B689" s="1" t="s">
        <v>53</v>
      </c>
    </row>
    <row r="691" ht="12.75">
      <c r="C691" s="1" t="s">
        <v>54</v>
      </c>
    </row>
    <row r="693" ht="12.75">
      <c r="B693" s="16" t="s">
        <v>55</v>
      </c>
    </row>
    <row r="695" spans="2:5" ht="12.75">
      <c r="B695" s="1" t="s">
        <v>77</v>
      </c>
      <c r="D695" s="5">
        <f>C589</f>
        <v>2</v>
      </c>
      <c r="E695" s="1" t="s">
        <v>78</v>
      </c>
    </row>
    <row r="696" spans="2:8" ht="12.75">
      <c r="B696" s="1" t="s">
        <v>58</v>
      </c>
      <c r="D696" s="6">
        <f>D684</f>
        <v>0.35945981509299</v>
      </c>
      <c r="E696" s="15" t="s">
        <v>61</v>
      </c>
      <c r="F696" s="5">
        <v>5.5</v>
      </c>
      <c r="G696" s="15" t="s">
        <v>63</v>
      </c>
      <c r="H696" s="23">
        <f>D696+F696</f>
        <v>5.85945981509299</v>
      </c>
    </row>
    <row r="697" spans="4:6" ht="12.75">
      <c r="D697" s="13" t="s">
        <v>62</v>
      </c>
      <c r="E697" s="14"/>
      <c r="F697" s="1" t="s">
        <v>74</v>
      </c>
    </row>
    <row r="698" spans="2:4" ht="12.75">
      <c r="B698" s="1" t="s">
        <v>60</v>
      </c>
      <c r="D698" s="6">
        <v>1.03</v>
      </c>
    </row>
    <row r="699" spans="2:4" ht="12.75">
      <c r="B699" s="1" t="s">
        <v>56</v>
      </c>
      <c r="D699" s="1">
        <v>76</v>
      </c>
    </row>
    <row r="700" spans="2:4" ht="12.75">
      <c r="B700" s="1" t="s">
        <v>57</v>
      </c>
      <c r="D700" s="1">
        <v>0.55</v>
      </c>
    </row>
    <row r="703" spans="3:6" ht="12.75">
      <c r="C703" s="1" t="s">
        <v>59</v>
      </c>
      <c r="E703" s="1">
        <f>(D695*H696*D698)/(D699*D700)</f>
        <v>0.2887676368203722</v>
      </c>
      <c r="F703" s="1" t="s">
        <v>64</v>
      </c>
    </row>
    <row r="705" ht="12.75">
      <c r="B705" s="1" t="s">
        <v>82</v>
      </c>
    </row>
    <row r="706" ht="12.75">
      <c r="B706" s="1" t="s">
        <v>127</v>
      </c>
    </row>
  </sheetData>
  <sheetProtection/>
  <mergeCells count="11">
    <mergeCell ref="B577:H577"/>
    <mergeCell ref="B433:H433"/>
    <mergeCell ref="B434:H434"/>
    <mergeCell ref="B301:H301"/>
    <mergeCell ref="B151:H151"/>
    <mergeCell ref="B152:H152"/>
    <mergeCell ref="B576:H576"/>
    <mergeCell ref="B2:I2"/>
    <mergeCell ref="B4:H4"/>
    <mergeCell ref="B5:H5"/>
    <mergeCell ref="B300:H300"/>
  </mergeCells>
  <printOptions horizontalCentered="1"/>
  <pageMargins left="0.984251968503937" right="0.5905511811023623" top="1.1811023622047245" bottom="1.1811023622047245" header="0.7874015748031497" footer="0.7874015748031497"/>
  <pageSetup firstPageNumber="2" useFirstPageNumber="1" horizontalDpi="600" verticalDpi="600" orientation="portrait" r:id="rId1"/>
  <headerFooter alignWithMargins="0">
    <oddHeader>&amp;L&amp;8CAPITULO 7: PROYECTO MECANICO</oddHeader>
    <oddFooter>&amp;L&amp;8SERVICIOS TOPOGRAFICOS
ESPECIALIZADOS, S.A. DE C.V.&amp;C&amp;8PAGINA &amp;P
MEMORIA DE CALCULO MECANICA&amp;R&amp;8PROYECTO: P.T.A.R. PEGUEROS, JAL.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7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.00390625" style="1" customWidth="1"/>
    <col min="2" max="2" width="18.00390625" style="1" customWidth="1"/>
    <col min="3" max="4" width="11.421875" style="1" customWidth="1"/>
    <col min="5" max="7" width="7.7109375" style="1" customWidth="1"/>
    <col min="8" max="8" width="11.8515625" style="1" customWidth="1"/>
    <col min="9" max="16384" width="11.421875" style="1" customWidth="1"/>
  </cols>
  <sheetData>
    <row r="2" spans="2:8" ht="12.75">
      <c r="B2" s="26" t="s">
        <v>124</v>
      </c>
      <c r="C2" s="26"/>
      <c r="D2" s="26"/>
      <c r="E2" s="26"/>
      <c r="F2" s="26"/>
      <c r="G2" s="26"/>
      <c r="H2" s="26"/>
    </row>
    <row r="3" spans="2:8" ht="12.75">
      <c r="B3" s="26" t="s">
        <v>125</v>
      </c>
      <c r="C3" s="26"/>
      <c r="D3" s="26"/>
      <c r="E3" s="26"/>
      <c r="F3" s="26"/>
      <c r="G3" s="26"/>
      <c r="H3" s="26"/>
    </row>
    <row r="4" ht="12.75">
      <c r="C4" s="1" t="s">
        <v>83</v>
      </c>
    </row>
    <row r="5" ht="12.75">
      <c r="C5" s="2" t="s">
        <v>17</v>
      </c>
    </row>
    <row r="7" ht="12.75">
      <c r="B7" s="1" t="s">
        <v>27</v>
      </c>
    </row>
    <row r="9" spans="2:4" ht="12.75">
      <c r="B9" s="1" t="s">
        <v>8</v>
      </c>
      <c r="C9" s="4">
        <v>20</v>
      </c>
      <c r="D9" s="1" t="s">
        <v>2</v>
      </c>
    </row>
    <row r="10" spans="2:4" ht="12.75">
      <c r="B10" s="1" t="s">
        <v>0</v>
      </c>
      <c r="C10" s="3">
        <v>25</v>
      </c>
      <c r="D10" s="1" t="s">
        <v>2</v>
      </c>
    </row>
    <row r="12" ht="12.75">
      <c r="B12" s="1" t="s">
        <v>28</v>
      </c>
    </row>
    <row r="14" spans="2:4" ht="12.75">
      <c r="B14" s="1" t="s">
        <v>113</v>
      </c>
      <c r="C14" s="1">
        <v>385</v>
      </c>
      <c r="D14" s="1" t="s">
        <v>114</v>
      </c>
    </row>
    <row r="15" spans="3:4" ht="12.75">
      <c r="C15" s="24">
        <f>C14*28.3/60</f>
        <v>181.59166666666667</v>
      </c>
      <c r="D15" s="1" t="s">
        <v>4</v>
      </c>
    </row>
    <row r="16" spans="2:4" ht="12.75">
      <c r="B16" s="1" t="s">
        <v>115</v>
      </c>
      <c r="C16" s="1">
        <v>2</v>
      </c>
      <c r="D16" s="1" t="s">
        <v>116</v>
      </c>
    </row>
    <row r="18" spans="2:4" ht="12.75">
      <c r="B18" s="1" t="s">
        <v>1</v>
      </c>
      <c r="C18" s="17">
        <f>C15</f>
        <v>181.59166666666667</v>
      </c>
      <c r="D18" s="1" t="s">
        <v>4</v>
      </c>
    </row>
    <row r="19" spans="2:4" ht="12.75">
      <c r="B19" s="1" t="s">
        <v>75</v>
      </c>
      <c r="C19" s="17">
        <f>C15*C16</f>
        <v>363.18333333333334</v>
      </c>
      <c r="D19" s="1" t="s">
        <v>4</v>
      </c>
    </row>
    <row r="20" spans="2:4" ht="12.75">
      <c r="B20" s="1" t="s">
        <v>3</v>
      </c>
      <c r="C20" s="17">
        <f>C15*C16</f>
        <v>363.18333333333334</v>
      </c>
      <c r="D20" s="1" t="s">
        <v>4</v>
      </c>
    </row>
    <row r="21" spans="2:4" ht="14.25">
      <c r="B21" s="1" t="s">
        <v>76</v>
      </c>
      <c r="C21" s="17">
        <f>C20</f>
        <v>363.18333333333334</v>
      </c>
      <c r="D21" s="1" t="s">
        <v>4</v>
      </c>
    </row>
    <row r="23" ht="12.75">
      <c r="B23" s="1" t="s">
        <v>29</v>
      </c>
    </row>
    <row r="25" ht="12.75">
      <c r="B25" s="1" t="s">
        <v>39</v>
      </c>
    </row>
    <row r="27" ht="15">
      <c r="B27" s="1" t="s">
        <v>66</v>
      </c>
    </row>
    <row r="29" spans="2:4" ht="12.75">
      <c r="B29" s="1" t="s">
        <v>5</v>
      </c>
      <c r="C29" s="5">
        <f>(((4*C21/1000)/(3.1416*C9))^0.5)/0.0254</f>
        <v>5.986442180096084</v>
      </c>
      <c r="D29" s="1" t="s">
        <v>7</v>
      </c>
    </row>
    <row r="30" spans="2:4" ht="12.75">
      <c r="B30" s="1" t="s">
        <v>6</v>
      </c>
      <c r="C30" s="20">
        <v>8</v>
      </c>
      <c r="D30" s="1" t="s">
        <v>94</v>
      </c>
    </row>
    <row r="34" ht="12.75">
      <c r="C34" s="2" t="s">
        <v>16</v>
      </c>
    </row>
    <row r="36" ht="12.75">
      <c r="B36" s="1" t="s">
        <v>9</v>
      </c>
    </row>
    <row r="37" spans="2:4" ht="12.75">
      <c r="B37" s="1" t="s">
        <v>10</v>
      </c>
      <c r="C37" s="2">
        <v>0.207</v>
      </c>
      <c r="D37" s="1" t="s">
        <v>11</v>
      </c>
    </row>
    <row r="38" spans="2:4" ht="14.25">
      <c r="B38" s="1" t="s">
        <v>12</v>
      </c>
      <c r="C38" s="6">
        <f>(C37^2)*3.1416/4</f>
        <v>0.0336536046</v>
      </c>
      <c r="D38" s="1" t="s">
        <v>32</v>
      </c>
    </row>
    <row r="39" spans="3:5" ht="12.75">
      <c r="C39" s="5"/>
      <c r="E39" s="5"/>
    </row>
    <row r="40" spans="2:3" ht="12.75">
      <c r="B40" s="1" t="s">
        <v>13</v>
      </c>
      <c r="C40" s="5"/>
    </row>
    <row r="41" spans="2:7" ht="14.25">
      <c r="B41" s="7" t="s">
        <v>31</v>
      </c>
      <c r="C41" s="8">
        <f>C18</f>
        <v>181.59166666666667</v>
      </c>
      <c r="D41" s="1" t="s">
        <v>4</v>
      </c>
      <c r="E41" s="1" t="s">
        <v>84</v>
      </c>
      <c r="F41" s="8">
        <f>C41/(1000*C38)</f>
        <v>5.39590539631724</v>
      </c>
      <c r="G41" s="1" t="s">
        <v>2</v>
      </c>
    </row>
    <row r="42" spans="2:7" ht="14.25">
      <c r="B42" s="7" t="s">
        <v>25</v>
      </c>
      <c r="C42" s="8">
        <f>C19</f>
        <v>363.18333333333334</v>
      </c>
      <c r="D42" s="1" t="s">
        <v>4</v>
      </c>
      <c r="E42" s="1" t="s">
        <v>84</v>
      </c>
      <c r="F42" s="8">
        <f>C42/(1000*C38)</f>
        <v>10.79181079263448</v>
      </c>
      <c r="G42" s="1" t="s">
        <v>2</v>
      </c>
    </row>
    <row r="43" spans="2:7" ht="14.25">
      <c r="B43" s="7" t="s">
        <v>26</v>
      </c>
      <c r="C43" s="8">
        <f>C20</f>
        <v>363.18333333333334</v>
      </c>
      <c r="D43" s="1" t="s">
        <v>4</v>
      </c>
      <c r="E43" s="1" t="s">
        <v>84</v>
      </c>
      <c r="F43" s="8">
        <f>C43/(1000*C38)</f>
        <v>10.79181079263448</v>
      </c>
      <c r="G43" s="1" t="s">
        <v>2</v>
      </c>
    </row>
    <row r="44" spans="2:6" ht="12.75">
      <c r="B44" s="7"/>
      <c r="C44" s="8"/>
      <c r="F44" s="8"/>
    </row>
    <row r="48" spans="2:8" ht="12.75">
      <c r="B48" s="26" t="s">
        <v>117</v>
      </c>
      <c r="C48" s="26"/>
      <c r="D48" s="26"/>
      <c r="E48" s="26"/>
      <c r="F48" s="26"/>
      <c r="G48" s="26"/>
      <c r="H48" s="26"/>
    </row>
    <row r="49" spans="2:8" ht="12.75">
      <c r="B49" s="26" t="s">
        <v>118</v>
      </c>
      <c r="C49" s="26"/>
      <c r="D49" s="26"/>
      <c r="E49" s="26"/>
      <c r="F49" s="26"/>
      <c r="G49" s="26"/>
      <c r="H49" s="26"/>
    </row>
    <row r="50" ht="12.75">
      <c r="C50" s="1" t="s">
        <v>83</v>
      </c>
    </row>
    <row r="51" ht="12.75">
      <c r="C51" s="2" t="s">
        <v>17</v>
      </c>
    </row>
    <row r="53" ht="12.75">
      <c r="B53" s="1" t="s">
        <v>27</v>
      </c>
    </row>
    <row r="55" spans="2:4" ht="12.75">
      <c r="B55" s="1" t="s">
        <v>8</v>
      </c>
      <c r="C55" s="4">
        <v>20</v>
      </c>
      <c r="D55" s="1" t="s">
        <v>2</v>
      </c>
    </row>
    <row r="56" spans="2:4" ht="12.75">
      <c r="B56" s="1" t="s">
        <v>0</v>
      </c>
      <c r="C56" s="3">
        <v>25</v>
      </c>
      <c r="D56" s="1" t="s">
        <v>2</v>
      </c>
    </row>
    <row r="58" ht="12.75">
      <c r="B58" s="1" t="s">
        <v>28</v>
      </c>
    </row>
    <row r="60" spans="2:4" ht="12.75">
      <c r="B60" s="1" t="s">
        <v>113</v>
      </c>
      <c r="C60" s="1">
        <v>385</v>
      </c>
      <c r="D60" s="1" t="s">
        <v>114</v>
      </c>
    </row>
    <row r="61" spans="3:4" ht="12.75">
      <c r="C61" s="24">
        <f>C60*28.3/60</f>
        <v>181.59166666666667</v>
      </c>
      <c r="D61" s="1" t="s">
        <v>4</v>
      </c>
    </row>
    <row r="62" spans="2:4" ht="12.75">
      <c r="B62" s="1" t="s">
        <v>115</v>
      </c>
      <c r="C62" s="1">
        <v>1</v>
      </c>
      <c r="D62" s="1" t="s">
        <v>116</v>
      </c>
    </row>
    <row r="64" spans="2:4" ht="12.75">
      <c r="B64" s="1" t="s">
        <v>1</v>
      </c>
      <c r="C64" s="17">
        <f>C61</f>
        <v>181.59166666666667</v>
      </c>
      <c r="D64" s="1" t="s">
        <v>4</v>
      </c>
    </row>
    <row r="65" spans="2:4" ht="12.75">
      <c r="B65" s="1" t="s">
        <v>75</v>
      </c>
      <c r="C65" s="17">
        <f>C61*C62</f>
        <v>181.59166666666667</v>
      </c>
      <c r="D65" s="1" t="s">
        <v>4</v>
      </c>
    </row>
    <row r="66" spans="2:4" ht="12.75">
      <c r="B66" s="1" t="s">
        <v>3</v>
      </c>
      <c r="C66" s="17">
        <f>C61*C62</f>
        <v>181.59166666666667</v>
      </c>
      <c r="D66" s="1" t="s">
        <v>4</v>
      </c>
    </row>
    <row r="67" spans="2:4" ht="14.25">
      <c r="B67" s="1" t="s">
        <v>76</v>
      </c>
      <c r="C67" s="17">
        <f>C66</f>
        <v>181.59166666666667</v>
      </c>
      <c r="D67" s="1" t="s">
        <v>4</v>
      </c>
    </row>
    <row r="69" ht="12.75">
      <c r="B69" s="1" t="s">
        <v>29</v>
      </c>
    </row>
    <row r="71" ht="12.75">
      <c r="B71" s="1" t="s">
        <v>39</v>
      </c>
    </row>
    <row r="73" ht="15">
      <c r="B73" s="1" t="s">
        <v>66</v>
      </c>
    </row>
    <row r="75" spans="2:4" ht="12.75">
      <c r="B75" s="1" t="s">
        <v>5</v>
      </c>
      <c r="C75" s="5">
        <f>(((4*C67/1000)/(3.1416*C55))^0.5)/0.0254</f>
        <v>4.23305386072712</v>
      </c>
      <c r="D75" s="1" t="s">
        <v>7</v>
      </c>
    </row>
    <row r="76" spans="2:4" ht="12.75">
      <c r="B76" s="1" t="s">
        <v>6</v>
      </c>
      <c r="C76" s="20">
        <v>6</v>
      </c>
      <c r="D76" s="1" t="s">
        <v>86</v>
      </c>
    </row>
    <row r="77" ht="12.75">
      <c r="C77" s="20"/>
    </row>
    <row r="80" ht="12.75">
      <c r="C80" s="2" t="s">
        <v>16</v>
      </c>
    </row>
    <row r="82" ht="12.75">
      <c r="B82" s="1" t="s">
        <v>9</v>
      </c>
    </row>
    <row r="83" spans="2:4" ht="12.75">
      <c r="B83" s="1" t="s">
        <v>10</v>
      </c>
      <c r="C83" s="2">
        <v>0.15</v>
      </c>
      <c r="D83" s="1" t="s">
        <v>11</v>
      </c>
    </row>
    <row r="84" spans="2:4" ht="14.25">
      <c r="B84" s="1" t="s">
        <v>12</v>
      </c>
      <c r="C84" s="6">
        <f>(C83^2)*3.1416/4</f>
        <v>0.0176715</v>
      </c>
      <c r="D84" s="1" t="s">
        <v>32</v>
      </c>
    </row>
    <row r="85" spans="3:5" ht="12.75">
      <c r="C85" s="5"/>
      <c r="E85" s="5"/>
    </row>
    <row r="86" spans="2:3" ht="12.75">
      <c r="B86" s="1" t="s">
        <v>13</v>
      </c>
      <c r="C86" s="5"/>
    </row>
    <row r="87" spans="2:7" ht="14.25">
      <c r="B87" s="7" t="s">
        <v>31</v>
      </c>
      <c r="C87" s="8">
        <f>C64</f>
        <v>181.59166666666667</v>
      </c>
      <c r="D87" s="1" t="s">
        <v>4</v>
      </c>
      <c r="E87" s="1" t="s">
        <v>111</v>
      </c>
      <c r="F87" s="8">
        <f>C87/(1000*C84)</f>
        <v>10.275962236746551</v>
      </c>
      <c r="G87" s="1" t="s">
        <v>2</v>
      </c>
    </row>
    <row r="88" spans="2:7" ht="14.25">
      <c r="B88" s="7" t="s">
        <v>25</v>
      </c>
      <c r="C88" s="8">
        <f>C65</f>
        <v>181.59166666666667</v>
      </c>
      <c r="D88" s="1" t="s">
        <v>4</v>
      </c>
      <c r="E88" s="1" t="s">
        <v>111</v>
      </c>
      <c r="F88" s="8">
        <f>C88/(1000*C84)</f>
        <v>10.275962236746551</v>
      </c>
      <c r="G88" s="1" t="s">
        <v>2</v>
      </c>
    </row>
    <row r="89" spans="2:7" ht="14.25">
      <c r="B89" s="7" t="s">
        <v>26</v>
      </c>
      <c r="C89" s="8">
        <f>C66</f>
        <v>181.59166666666667</v>
      </c>
      <c r="D89" s="1" t="s">
        <v>4</v>
      </c>
      <c r="E89" s="1" t="s">
        <v>111</v>
      </c>
      <c r="F89" s="8">
        <f>C89/(1000*C84)</f>
        <v>10.275962236746551</v>
      </c>
      <c r="G89" s="1" t="s">
        <v>2</v>
      </c>
    </row>
    <row r="90" spans="2:6" ht="12.75">
      <c r="B90" s="7"/>
      <c r="C90" s="8"/>
      <c r="F90" s="8"/>
    </row>
    <row r="92" spans="2:8" ht="12.75">
      <c r="B92" s="26" t="s">
        <v>117</v>
      </c>
      <c r="C92" s="26"/>
      <c r="D92" s="26"/>
      <c r="E92" s="26"/>
      <c r="F92" s="26"/>
      <c r="G92" s="26"/>
      <c r="H92" s="26"/>
    </row>
    <row r="93" spans="2:8" ht="12.75">
      <c r="B93" s="26" t="s">
        <v>119</v>
      </c>
      <c r="C93" s="26"/>
      <c r="D93" s="26"/>
      <c r="E93" s="26"/>
      <c r="F93" s="26"/>
      <c r="G93" s="26"/>
      <c r="H93" s="26"/>
    </row>
    <row r="94" ht="12.75">
      <c r="C94" s="1" t="s">
        <v>83</v>
      </c>
    </row>
    <row r="95" ht="12.75">
      <c r="C95" s="2" t="s">
        <v>17</v>
      </c>
    </row>
    <row r="97" ht="12.75">
      <c r="B97" s="1" t="s">
        <v>27</v>
      </c>
    </row>
    <row r="99" spans="2:4" ht="12.75">
      <c r="B99" s="1" t="s">
        <v>8</v>
      </c>
      <c r="C99" s="4">
        <v>20</v>
      </c>
      <c r="D99" s="1" t="s">
        <v>2</v>
      </c>
    </row>
    <row r="100" spans="2:4" ht="12.75">
      <c r="B100" s="1" t="s">
        <v>0</v>
      </c>
      <c r="C100" s="3">
        <v>25</v>
      </c>
      <c r="D100" s="1" t="s">
        <v>2</v>
      </c>
    </row>
    <row r="102" ht="12.75">
      <c r="B102" s="1" t="s">
        <v>28</v>
      </c>
    </row>
    <row r="104" spans="2:4" ht="12.75">
      <c r="B104" s="1" t="s">
        <v>113</v>
      </c>
      <c r="C104" s="1">
        <v>566</v>
      </c>
      <c r="D104" s="1" t="s">
        <v>114</v>
      </c>
    </row>
    <row r="105" spans="3:4" ht="12.75">
      <c r="C105" s="24">
        <f>C104*28.3/60</f>
        <v>266.96333333333337</v>
      </c>
      <c r="D105" s="1" t="s">
        <v>4</v>
      </c>
    </row>
    <row r="106" spans="2:4" ht="12.75">
      <c r="B106" s="1" t="s">
        <v>115</v>
      </c>
      <c r="C106" s="1">
        <v>2</v>
      </c>
      <c r="D106" s="1" t="s">
        <v>116</v>
      </c>
    </row>
    <row r="108" spans="2:4" ht="12.75">
      <c r="B108" s="1" t="s">
        <v>1</v>
      </c>
      <c r="C108" s="21">
        <f>C105</f>
        <v>266.96333333333337</v>
      </c>
      <c r="D108" s="1" t="s">
        <v>4</v>
      </c>
    </row>
    <row r="109" spans="2:4" ht="12.75">
      <c r="B109" s="1" t="s">
        <v>75</v>
      </c>
      <c r="C109" s="21">
        <f>C105*C106</f>
        <v>533.9266666666667</v>
      </c>
      <c r="D109" s="1" t="s">
        <v>4</v>
      </c>
    </row>
    <row r="110" spans="2:4" ht="12.75">
      <c r="B110" s="1" t="s">
        <v>3</v>
      </c>
      <c r="C110" s="21">
        <f>C105*C106</f>
        <v>533.9266666666667</v>
      </c>
      <c r="D110" s="1" t="s">
        <v>4</v>
      </c>
    </row>
    <row r="111" spans="2:4" ht="14.25">
      <c r="B111" s="1" t="s">
        <v>76</v>
      </c>
      <c r="C111" s="21">
        <f>C110</f>
        <v>533.9266666666667</v>
      </c>
      <c r="D111" s="1" t="s">
        <v>4</v>
      </c>
    </row>
    <row r="113" ht="12.75">
      <c r="B113" s="1" t="s">
        <v>29</v>
      </c>
    </row>
    <row r="115" ht="12.75">
      <c r="B115" s="1" t="s">
        <v>39</v>
      </c>
    </row>
    <row r="117" ht="15">
      <c r="B117" s="1" t="s">
        <v>66</v>
      </c>
    </row>
    <row r="119" spans="2:4" ht="12.75">
      <c r="B119" s="1" t="s">
        <v>5</v>
      </c>
      <c r="C119" s="5">
        <f>(((4*C111/1000)/(3.1416*C99))^0.5)/0.0254</f>
        <v>7.258496020778594</v>
      </c>
      <c r="D119" s="1" t="s">
        <v>7</v>
      </c>
    </row>
    <row r="120" spans="2:4" ht="12.75">
      <c r="B120" s="1" t="s">
        <v>6</v>
      </c>
      <c r="C120" s="20">
        <v>8</v>
      </c>
      <c r="D120" s="1" t="s">
        <v>86</v>
      </c>
    </row>
    <row r="121" ht="12.75">
      <c r="C121" s="20"/>
    </row>
    <row r="124" ht="12.75">
      <c r="C124" s="2" t="s">
        <v>16</v>
      </c>
    </row>
    <row r="126" ht="12.75">
      <c r="B126" s="1" t="s">
        <v>9</v>
      </c>
    </row>
    <row r="127" spans="2:4" ht="12.75">
      <c r="B127" s="1" t="s">
        <v>10</v>
      </c>
      <c r="C127" s="2">
        <v>0.207</v>
      </c>
      <c r="D127" s="1" t="s">
        <v>11</v>
      </c>
    </row>
    <row r="128" spans="2:4" ht="14.25">
      <c r="B128" s="1" t="s">
        <v>12</v>
      </c>
      <c r="C128" s="6">
        <f>(C127^2)*3.1416/4</f>
        <v>0.0336536046</v>
      </c>
      <c r="D128" s="1" t="s">
        <v>32</v>
      </c>
    </row>
    <row r="129" spans="3:5" ht="12.75">
      <c r="C129" s="5"/>
      <c r="E129" s="5"/>
    </row>
    <row r="130" spans="2:3" ht="12.75">
      <c r="B130" s="1" t="s">
        <v>13</v>
      </c>
      <c r="C130" s="5"/>
    </row>
    <row r="131" spans="2:7" ht="14.25">
      <c r="B131" s="7" t="s">
        <v>31</v>
      </c>
      <c r="C131" s="8">
        <f>C108</f>
        <v>266.96333333333337</v>
      </c>
      <c r="D131" s="1" t="s">
        <v>4</v>
      </c>
      <c r="E131" s="1" t="s">
        <v>111</v>
      </c>
      <c r="F131" s="8">
        <f>C131/(1000*C128)</f>
        <v>7.932681699520931</v>
      </c>
      <c r="G131" s="1" t="s">
        <v>2</v>
      </c>
    </row>
    <row r="132" spans="2:7" ht="14.25">
      <c r="B132" s="7" t="s">
        <v>25</v>
      </c>
      <c r="C132" s="8">
        <f>C109</f>
        <v>533.9266666666667</v>
      </c>
      <c r="D132" s="1" t="s">
        <v>4</v>
      </c>
      <c r="E132" s="1" t="s">
        <v>111</v>
      </c>
      <c r="F132" s="8">
        <f>C132/(1000*C128)</f>
        <v>15.865363399041861</v>
      </c>
      <c r="G132" s="1" t="s">
        <v>2</v>
      </c>
    </row>
    <row r="133" spans="2:7" ht="14.25">
      <c r="B133" s="7" t="s">
        <v>26</v>
      </c>
      <c r="C133" s="8">
        <f>C110</f>
        <v>533.9266666666667</v>
      </c>
      <c r="D133" s="1" t="s">
        <v>4</v>
      </c>
      <c r="E133" s="1" t="s">
        <v>111</v>
      </c>
      <c r="F133" s="8">
        <f>C133/(1000*C128)</f>
        <v>15.865363399041861</v>
      </c>
      <c r="G133" s="1" t="s">
        <v>2</v>
      </c>
    </row>
    <row r="134" spans="2:6" ht="12.75">
      <c r="B134" s="7"/>
      <c r="C134" s="8"/>
      <c r="F134" s="8"/>
    </row>
    <row r="136" spans="2:8" ht="12.75">
      <c r="B136" s="26" t="s">
        <v>117</v>
      </c>
      <c r="C136" s="26"/>
      <c r="D136" s="26"/>
      <c r="E136" s="26"/>
      <c r="F136" s="26"/>
      <c r="G136" s="26"/>
      <c r="H136" s="26"/>
    </row>
    <row r="137" spans="2:8" ht="12.75">
      <c r="B137" s="26" t="s">
        <v>120</v>
      </c>
      <c r="C137" s="26"/>
      <c r="D137" s="26"/>
      <c r="E137" s="26"/>
      <c r="F137" s="26"/>
      <c r="G137" s="26"/>
      <c r="H137" s="26"/>
    </row>
    <row r="138" ht="12.75">
      <c r="C138" s="1" t="s">
        <v>83</v>
      </c>
    </row>
    <row r="139" ht="12.75">
      <c r="C139" s="2" t="s">
        <v>17</v>
      </c>
    </row>
    <row r="141" ht="12.75">
      <c r="B141" s="1" t="s">
        <v>27</v>
      </c>
    </row>
    <row r="143" spans="2:4" ht="12.75">
      <c r="B143" s="1" t="s">
        <v>8</v>
      </c>
      <c r="C143" s="4">
        <v>20</v>
      </c>
      <c r="D143" s="1" t="s">
        <v>2</v>
      </c>
    </row>
    <row r="144" spans="2:4" ht="12.75">
      <c r="B144" s="1" t="s">
        <v>0</v>
      </c>
      <c r="C144" s="3">
        <v>25</v>
      </c>
      <c r="D144" s="1" t="s">
        <v>2</v>
      </c>
    </row>
    <row r="146" ht="12.75">
      <c r="B146" s="1" t="s">
        <v>28</v>
      </c>
    </row>
    <row r="148" spans="2:4" ht="12.75">
      <c r="B148" s="1" t="s">
        <v>113</v>
      </c>
      <c r="C148" s="1">
        <v>566</v>
      </c>
      <c r="D148" s="1" t="s">
        <v>114</v>
      </c>
    </row>
    <row r="149" spans="3:4" ht="12.75">
      <c r="C149" s="24">
        <f>C148*28.3/60</f>
        <v>266.96333333333337</v>
      </c>
      <c r="D149" s="1" t="s">
        <v>4</v>
      </c>
    </row>
    <row r="150" spans="2:4" ht="12.75">
      <c r="B150" s="1" t="s">
        <v>115</v>
      </c>
      <c r="C150" s="1">
        <v>1</v>
      </c>
      <c r="D150" s="1" t="s">
        <v>116</v>
      </c>
    </row>
    <row r="152" spans="2:4" ht="12.75">
      <c r="B152" s="1" t="s">
        <v>1</v>
      </c>
      <c r="C152" s="21">
        <f>C149</f>
        <v>266.96333333333337</v>
      </c>
      <c r="D152" s="1" t="s">
        <v>4</v>
      </c>
    </row>
    <row r="153" spans="2:4" ht="12.75">
      <c r="B153" s="1" t="s">
        <v>75</v>
      </c>
      <c r="C153" s="21">
        <f>C149</f>
        <v>266.96333333333337</v>
      </c>
      <c r="D153" s="1" t="s">
        <v>4</v>
      </c>
    </row>
    <row r="154" spans="2:4" ht="12.75">
      <c r="B154" s="1" t="s">
        <v>3</v>
      </c>
      <c r="C154" s="21">
        <f>C149*C150</f>
        <v>266.96333333333337</v>
      </c>
      <c r="D154" s="1" t="s">
        <v>4</v>
      </c>
    </row>
    <row r="155" spans="2:4" ht="14.25">
      <c r="B155" s="1" t="s">
        <v>76</v>
      </c>
      <c r="C155" s="21">
        <f>C154</f>
        <v>266.96333333333337</v>
      </c>
      <c r="D155" s="1" t="s">
        <v>4</v>
      </c>
    </row>
    <row r="157" ht="12.75">
      <c r="B157" s="1" t="s">
        <v>29</v>
      </c>
    </row>
    <row r="159" ht="12.75">
      <c r="B159" s="1" t="s">
        <v>39</v>
      </c>
    </row>
    <row r="161" ht="15">
      <c r="B161" s="1" t="s">
        <v>66</v>
      </c>
    </row>
    <row r="163" spans="2:4" ht="12.75">
      <c r="B163" s="1" t="s">
        <v>5</v>
      </c>
      <c r="C163" s="5">
        <f>(((4*C155/1000)/(3.1416*C143))^0.5)/0.0254</f>
        <v>5.132531757508115</v>
      </c>
      <c r="D163" s="1" t="s">
        <v>7</v>
      </c>
    </row>
    <row r="164" spans="2:4" ht="12.75">
      <c r="B164" s="1" t="s">
        <v>6</v>
      </c>
      <c r="C164" s="20">
        <v>6</v>
      </c>
      <c r="D164" s="1" t="s">
        <v>86</v>
      </c>
    </row>
    <row r="165" ht="12.75">
      <c r="C165" s="20"/>
    </row>
    <row r="168" ht="12.75">
      <c r="C168" s="2" t="s">
        <v>16</v>
      </c>
    </row>
    <row r="170" ht="12.75">
      <c r="B170" s="1" t="s">
        <v>9</v>
      </c>
    </row>
    <row r="171" spans="2:4" ht="12.75">
      <c r="B171" s="1" t="s">
        <v>10</v>
      </c>
      <c r="C171" s="2">
        <v>0.15</v>
      </c>
      <c r="D171" s="1" t="s">
        <v>11</v>
      </c>
    </row>
    <row r="172" spans="2:4" ht="14.25">
      <c r="B172" s="1" t="s">
        <v>12</v>
      </c>
      <c r="C172" s="6">
        <f>(C171^2)*3.1416/4</f>
        <v>0.0176715</v>
      </c>
      <c r="D172" s="1" t="s">
        <v>32</v>
      </c>
    </row>
    <row r="173" spans="3:5" ht="12.75">
      <c r="C173" s="5"/>
      <c r="E173" s="5"/>
    </row>
    <row r="174" spans="2:3" ht="12.75">
      <c r="B174" s="1" t="s">
        <v>13</v>
      </c>
      <c r="C174" s="5"/>
    </row>
    <row r="175" spans="2:7" ht="14.25">
      <c r="B175" s="7" t="s">
        <v>31</v>
      </c>
      <c r="C175" s="8">
        <f>C152</f>
        <v>266.96333333333337</v>
      </c>
      <c r="D175" s="1" t="s">
        <v>4</v>
      </c>
      <c r="E175" s="1" t="s">
        <v>111</v>
      </c>
      <c r="F175" s="8">
        <f>C175/(1000*C172)</f>
        <v>15.10699902856766</v>
      </c>
      <c r="G175" s="1" t="s">
        <v>2</v>
      </c>
    </row>
    <row r="176" spans="2:7" ht="14.25">
      <c r="B176" s="7" t="s">
        <v>25</v>
      </c>
      <c r="C176" s="8">
        <f>C153</f>
        <v>266.96333333333337</v>
      </c>
      <c r="D176" s="1" t="s">
        <v>4</v>
      </c>
      <c r="E176" s="1" t="s">
        <v>111</v>
      </c>
      <c r="F176" s="8">
        <f>C176/(1000*C172)</f>
        <v>15.10699902856766</v>
      </c>
      <c r="G176" s="1" t="s">
        <v>2</v>
      </c>
    </row>
    <row r="177" spans="2:7" ht="14.25">
      <c r="B177" s="7" t="s">
        <v>26</v>
      </c>
      <c r="C177" s="8">
        <f>C154</f>
        <v>266.96333333333337</v>
      </c>
      <c r="D177" s="1" t="s">
        <v>4</v>
      </c>
      <c r="E177" s="1" t="s">
        <v>111</v>
      </c>
      <c r="F177" s="8">
        <f>C177/(1000*C172)</f>
        <v>15.10699902856766</v>
      </c>
      <c r="G177" s="1" t="s">
        <v>2</v>
      </c>
    </row>
    <row r="178" spans="2:6" ht="12.75">
      <c r="B178" s="7"/>
      <c r="C178" s="8"/>
      <c r="F178" s="8"/>
    </row>
  </sheetData>
  <sheetProtection/>
  <mergeCells count="8">
    <mergeCell ref="B2:H2"/>
    <mergeCell ref="B3:H3"/>
    <mergeCell ref="B48:H48"/>
    <mergeCell ref="B137:H137"/>
    <mergeCell ref="B49:H49"/>
    <mergeCell ref="B92:H92"/>
    <mergeCell ref="B93:H93"/>
    <mergeCell ref="B136:H1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Orbi Ingenieros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Antonio Rios</cp:lastModifiedBy>
  <cp:lastPrinted>2008-07-15T16:32:58Z</cp:lastPrinted>
  <dcterms:created xsi:type="dcterms:W3CDTF">1999-07-29T18:36:36Z</dcterms:created>
  <dcterms:modified xsi:type="dcterms:W3CDTF">2008-07-15T16:33:02Z</dcterms:modified>
  <cp:category/>
  <cp:version/>
  <cp:contentType/>
  <cp:contentStatus/>
</cp:coreProperties>
</file>